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oleta.vazneviciene\Desktop\Dokumentai\Finansai\DOTACIJOS\2025 m\"/>
    </mc:Choice>
  </mc:AlternateContent>
  <xr:revisionPtr revIDLastSave="0" documentId="8_{E2460889-360D-44E3-931D-C53B234928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m." sheetId="1" r:id="rId1"/>
  </sheets>
  <definedNames>
    <definedName name="_xlnm.Print_Area" localSheetId="0">'2025 m.'!$A$1:$P$76</definedName>
    <definedName name="_xlnm.Print_Titles" localSheetId="0">'2025 m.'!$7:$12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1" l="1"/>
  <c r="P70" i="1"/>
  <c r="P65" i="1"/>
  <c r="P60" i="1"/>
  <c r="P59" i="1"/>
  <c r="P57" i="1"/>
  <c r="P55" i="1"/>
  <c r="P54" i="1"/>
  <c r="P53" i="1"/>
  <c r="P52" i="1"/>
  <c r="P50" i="1"/>
  <c r="N50" i="1" s="1"/>
  <c r="P49" i="1"/>
  <c r="O49" i="1" s="1"/>
  <c r="O48" i="1"/>
  <c r="P46" i="1"/>
  <c r="P45" i="1"/>
  <c r="P42" i="1"/>
  <c r="O42" i="1" s="1"/>
  <c r="P41" i="1"/>
  <c r="O39" i="1"/>
  <c r="P37" i="1"/>
  <c r="O36" i="1"/>
  <c r="P35" i="1"/>
  <c r="N34" i="1"/>
  <c r="N31" i="1"/>
  <c r="N30" i="1"/>
  <c r="P29" i="1"/>
  <c r="O29" i="1" s="1"/>
  <c r="P26" i="1"/>
  <c r="O26" i="1" s="1"/>
  <c r="M25" i="1"/>
  <c r="M24" i="1"/>
  <c r="P23" i="1"/>
  <c r="P22" i="1"/>
  <c r="P18" i="1"/>
  <c r="M15" i="1"/>
  <c r="P13" i="1"/>
  <c r="K36" i="1"/>
  <c r="K26" i="1"/>
  <c r="K15" i="1"/>
  <c r="O72" i="1"/>
  <c r="N70" i="1"/>
  <c r="M70" i="1"/>
  <c r="P68" i="1"/>
  <c r="O68" i="1" s="1"/>
  <c r="P67" i="1"/>
  <c r="O67" i="1" s="1"/>
  <c r="P66" i="1"/>
  <c r="O66" i="1" s="1"/>
  <c r="M65" i="1"/>
  <c r="N65" i="1"/>
  <c r="P64" i="1"/>
  <c r="O64" i="1" s="1"/>
  <c r="P63" i="1"/>
  <c r="O63" i="1" s="1"/>
  <c r="P62" i="1"/>
  <c r="O62" i="1" s="1"/>
  <c r="P61" i="1"/>
  <c r="O61" i="1" s="1"/>
  <c r="O60" i="1"/>
  <c r="O59" i="1"/>
  <c r="N59" i="1"/>
  <c r="M59" i="1"/>
  <c r="P58" i="1"/>
  <c r="O58" i="1" s="1"/>
  <c r="O57" i="1"/>
  <c r="O55" i="1"/>
  <c r="N54" i="1"/>
  <c r="O53" i="1"/>
  <c r="N52" i="1"/>
  <c r="P51" i="1"/>
  <c r="O51" i="1" s="1"/>
  <c r="P48" i="1"/>
  <c r="P47" i="1"/>
  <c r="O47" i="1" s="1"/>
  <c r="N46" i="1"/>
  <c r="M46" i="1"/>
  <c r="O45" i="1"/>
  <c r="P43" i="1"/>
  <c r="O43" i="1" s="1"/>
  <c r="O41" i="1"/>
  <c r="P39" i="1"/>
  <c r="P38" i="1"/>
  <c r="N38" i="1" s="1"/>
  <c r="O37" i="1"/>
  <c r="P36" i="1"/>
  <c r="M36" i="1" s="1"/>
  <c r="O35" i="1"/>
  <c r="P34" i="1"/>
  <c r="O34" i="1" s="1"/>
  <c r="M34" i="1"/>
  <c r="P33" i="1"/>
  <c r="O33" i="1" s="1"/>
  <c r="P31" i="1"/>
  <c r="O31" i="1" s="1"/>
  <c r="P30" i="1"/>
  <c r="P28" i="1"/>
  <c r="O28" i="1" s="1"/>
  <c r="N28" i="1"/>
  <c r="P25" i="1"/>
  <c r="P24" i="1"/>
  <c r="O24" i="1" s="1"/>
  <c r="M23" i="1"/>
  <c r="O22" i="1"/>
  <c r="P21" i="1"/>
  <c r="M21" i="1" s="1"/>
  <c r="P20" i="1"/>
  <c r="O20" i="1" s="1"/>
  <c r="P19" i="1"/>
  <c r="M19" i="1" s="1"/>
  <c r="O18" i="1"/>
  <c r="P17" i="1"/>
  <c r="M17" i="1" s="1"/>
  <c r="P16" i="1"/>
  <c r="O16" i="1" s="1"/>
  <c r="P15" i="1"/>
  <c r="F82" i="1"/>
  <c r="G82" i="1"/>
  <c r="H82" i="1"/>
  <c r="I82" i="1"/>
  <c r="D82" i="1"/>
  <c r="H66" i="1"/>
  <c r="H69" i="1"/>
  <c r="I68" i="1"/>
  <c r="I67" i="1"/>
  <c r="H65" i="1"/>
  <c r="H71" i="1"/>
  <c r="I63" i="1"/>
  <c r="H64" i="1"/>
  <c r="H62" i="1"/>
  <c r="I61" i="1"/>
  <c r="I60" i="1"/>
  <c r="I59" i="1"/>
  <c r="I57" i="1"/>
  <c r="H58" i="1"/>
  <c r="H56" i="1"/>
  <c r="I55" i="1"/>
  <c r="I54" i="1"/>
  <c r="I50" i="1"/>
  <c r="H51" i="1"/>
  <c r="H47" i="1"/>
  <c r="G46" i="1"/>
  <c r="I71" i="1"/>
  <c r="I62" i="1"/>
  <c r="I56" i="1"/>
  <c r="I47" i="1"/>
  <c r="I46" i="1"/>
  <c r="I45" i="1"/>
  <c r="H44" i="1"/>
  <c r="G44" i="1"/>
  <c r="G42" i="1"/>
  <c r="G41" i="1"/>
  <c r="H40" i="1"/>
  <c r="G40" i="1"/>
  <c r="H38" i="1"/>
  <c r="G38" i="1"/>
  <c r="G37" i="1"/>
  <c r="H34" i="1"/>
  <c r="G34" i="1"/>
  <c r="G33" i="1"/>
  <c r="H32" i="1"/>
  <c r="G32" i="1"/>
  <c r="G31" i="1"/>
  <c r="G28" i="1"/>
  <c r="G26" i="1"/>
  <c r="G24" i="1"/>
  <c r="G23" i="1"/>
  <c r="H22" i="1"/>
  <c r="G22" i="1"/>
  <c r="G21" i="1"/>
  <c r="F21" i="1"/>
  <c r="F20" i="1"/>
  <c r="G19" i="1"/>
  <c r="F19" i="1"/>
  <c r="F17" i="1"/>
  <c r="F16" i="1"/>
  <c r="F15" i="1"/>
  <c r="G14" i="1"/>
  <c r="F14" i="1"/>
  <c r="G13" i="1"/>
  <c r="F13" i="1"/>
  <c r="O70" i="1" l="1"/>
  <c r="M63" i="1"/>
  <c r="N63" i="1"/>
  <c r="M57" i="1"/>
  <c r="N57" i="1"/>
  <c r="O54" i="1"/>
  <c r="O52" i="1"/>
  <c r="M52" i="1"/>
  <c r="O50" i="1"/>
  <c r="M48" i="1"/>
  <c r="M43" i="1"/>
  <c r="N42" i="1"/>
  <c r="M42" i="1"/>
  <c r="M37" i="1"/>
  <c r="N36" i="1"/>
  <c r="M30" i="1"/>
  <c r="O30" i="1"/>
  <c r="N29" i="1"/>
  <c r="M28" i="1"/>
  <c r="N23" i="1"/>
  <c r="N19" i="1"/>
  <c r="N15" i="1"/>
  <c r="O15" i="1"/>
  <c r="O19" i="1"/>
  <c r="O23" i="1"/>
  <c r="O46" i="1"/>
  <c r="O65" i="1"/>
  <c r="N17" i="1"/>
  <c r="N21" i="1"/>
  <c r="N25" i="1"/>
  <c r="M31" i="1"/>
  <c r="M67" i="1"/>
  <c r="O17" i="1"/>
  <c r="O21" i="1"/>
  <c r="O25" i="1"/>
  <c r="M29" i="1"/>
  <c r="M35" i="1"/>
  <c r="M38" i="1"/>
  <c r="M61" i="1"/>
  <c r="N67" i="1"/>
  <c r="M72" i="1"/>
  <c r="N61" i="1"/>
  <c r="N72" i="1"/>
  <c r="N26" i="1"/>
  <c r="M33" i="1"/>
  <c r="M39" i="1"/>
  <c r="M50" i="1"/>
  <c r="M54" i="1"/>
  <c r="M58" i="1"/>
  <c r="M60" i="1"/>
  <c r="M62" i="1"/>
  <c r="M64" i="1"/>
  <c r="M66" i="1"/>
  <c r="M68" i="1"/>
  <c r="N58" i="1"/>
  <c r="N60" i="1"/>
  <c r="N62" i="1"/>
  <c r="N64" i="1"/>
  <c r="N66" i="1"/>
  <c r="N68" i="1"/>
  <c r="N48" i="1"/>
  <c r="M45" i="1"/>
  <c r="M47" i="1"/>
  <c r="M49" i="1"/>
  <c r="M51" i="1"/>
  <c r="M53" i="1"/>
  <c r="M55" i="1"/>
  <c r="N45" i="1"/>
  <c r="N47" i="1"/>
  <c r="N49" i="1"/>
  <c r="N51" i="1"/>
  <c r="N53" i="1"/>
  <c r="N55" i="1"/>
  <c r="M41" i="1"/>
  <c r="N41" i="1"/>
  <c r="N43" i="1"/>
  <c r="O38" i="1"/>
  <c r="N33" i="1"/>
  <c r="N35" i="1"/>
  <c r="N37" i="1"/>
  <c r="N39" i="1"/>
  <c r="M16" i="1"/>
  <c r="M18" i="1"/>
  <c r="M20" i="1"/>
  <c r="M22" i="1"/>
  <c r="M26" i="1"/>
  <c r="N16" i="1"/>
  <c r="N18" i="1"/>
  <c r="N20" i="1"/>
  <c r="N22" i="1"/>
  <c r="N24" i="1"/>
  <c r="O13" i="1" l="1"/>
  <c r="L73" i="1"/>
  <c r="K73" i="1"/>
  <c r="K82" i="1" s="1"/>
  <c r="J14" i="1" l="1"/>
  <c r="J58" i="1"/>
  <c r="J66" i="1"/>
  <c r="J38" i="1"/>
  <c r="J34" i="1"/>
  <c r="J18" i="1"/>
  <c r="J42" i="1"/>
  <c r="J46" i="1"/>
  <c r="J30" i="1"/>
  <c r="J70" i="1"/>
  <c r="J26" i="1"/>
  <c r="P73" i="1"/>
  <c r="P82" i="1" s="1"/>
  <c r="J22" i="1"/>
  <c r="J56" i="1"/>
  <c r="J33" i="1"/>
  <c r="E73" i="1"/>
  <c r="J45" i="1"/>
  <c r="M13" i="1"/>
  <c r="J50" i="1"/>
  <c r="J71" i="1"/>
  <c r="J59" i="1"/>
  <c r="J35" i="1"/>
  <c r="J19" i="1"/>
  <c r="J54" i="1"/>
  <c r="J49" i="1"/>
  <c r="J52" i="1"/>
  <c r="J40" i="1"/>
  <c r="N13" i="1"/>
  <c r="J23" i="1" l="1"/>
  <c r="J39" i="1"/>
  <c r="J64" i="1"/>
  <c r="J15" i="1"/>
  <c r="J21" i="1"/>
  <c r="J47" i="1"/>
  <c r="J48" i="1"/>
  <c r="J53" i="1"/>
  <c r="J24" i="1"/>
  <c r="J55" i="1"/>
  <c r="J25" i="1"/>
  <c r="J61" i="1"/>
  <c r="J65" i="1"/>
  <c r="J27" i="1"/>
  <c r="J43" i="1"/>
  <c r="J63" i="1"/>
  <c r="J36" i="1"/>
  <c r="J16" i="1"/>
  <c r="J68" i="1"/>
  <c r="O73" i="1"/>
  <c r="O82" i="1" s="1"/>
  <c r="J29" i="1"/>
  <c r="J37" i="1"/>
  <c r="J62" i="1"/>
  <c r="J72" i="1"/>
  <c r="J60" i="1"/>
  <c r="J20" i="1"/>
  <c r="N73" i="1"/>
  <c r="N82" i="1" s="1"/>
  <c r="J28" i="1"/>
  <c r="J32" i="1"/>
  <c r="J31" i="1"/>
  <c r="J51" i="1"/>
  <c r="J67" i="1"/>
  <c r="J44" i="1"/>
  <c r="J13" i="1"/>
  <c r="M73" i="1"/>
  <c r="M82" i="1" s="1"/>
  <c r="J57" i="1"/>
  <c r="J17" i="1"/>
  <c r="J41" i="1"/>
  <c r="J69" i="1"/>
  <c r="J73" i="1" l="1"/>
  <c r="D73" i="1" l="1"/>
  <c r="I13" i="1"/>
  <c r="I73" i="1" s="1"/>
  <c r="F73" i="1"/>
  <c r="H13" i="1"/>
  <c r="G71" i="1"/>
  <c r="F71" i="1"/>
  <c r="C71" i="1" s="1"/>
  <c r="H63" i="1"/>
  <c r="G63" i="1"/>
  <c r="F63" i="1"/>
  <c r="C63" i="1" s="1"/>
  <c r="H55" i="1"/>
  <c r="G55" i="1"/>
  <c r="F55" i="1"/>
  <c r="C55" i="1" s="1"/>
  <c r="G47" i="1"/>
  <c r="F47" i="1"/>
  <c r="C47" i="1" s="1"/>
  <c r="I31" i="1"/>
  <c r="F31" i="1"/>
  <c r="C31" i="1"/>
  <c r="H31" i="1"/>
  <c r="I15" i="1"/>
  <c r="C15" i="1" s="1"/>
  <c r="G15" i="1"/>
  <c r="H15" i="1"/>
  <c r="G54" i="1"/>
  <c r="C54" i="1" s="1"/>
  <c r="H54" i="1"/>
  <c r="F54" i="1"/>
  <c r="I30" i="1"/>
  <c r="H30" i="1"/>
  <c r="G30" i="1"/>
  <c r="F30" i="1"/>
  <c r="C30" i="1" s="1"/>
  <c r="H39" i="1"/>
  <c r="G39" i="1"/>
  <c r="C39" i="1" s="1"/>
  <c r="F39" i="1"/>
  <c r="I39" i="1"/>
  <c r="F23" i="1"/>
  <c r="C23" i="1" s="1"/>
  <c r="H23" i="1"/>
  <c r="I23" i="1"/>
  <c r="H61" i="1"/>
  <c r="G61" i="1"/>
  <c r="F61" i="1"/>
  <c r="C61" i="1" s="1"/>
  <c r="H53" i="1"/>
  <c r="G53" i="1"/>
  <c r="F53" i="1"/>
  <c r="C53" i="1" s="1"/>
  <c r="I53" i="1"/>
  <c r="H45" i="1"/>
  <c r="G45" i="1"/>
  <c r="F45" i="1"/>
  <c r="C45" i="1"/>
  <c r="C37" i="1"/>
  <c r="F37" i="1"/>
  <c r="H37" i="1"/>
  <c r="I37" i="1"/>
  <c r="C21" i="1"/>
  <c r="H21" i="1"/>
  <c r="I21" i="1"/>
  <c r="I48" i="1"/>
  <c r="G48" i="1"/>
  <c r="F48" i="1"/>
  <c r="H48" i="1"/>
  <c r="C48" i="1" s="1"/>
  <c r="I24" i="1"/>
  <c r="F24" i="1"/>
  <c r="C24" i="1" s="1"/>
  <c r="H24" i="1"/>
  <c r="I18" i="1"/>
  <c r="H18" i="1"/>
  <c r="G18" i="1"/>
  <c r="F18" i="1"/>
  <c r="C18" i="1" s="1"/>
  <c r="H60" i="1"/>
  <c r="G60" i="1"/>
  <c r="F60" i="1"/>
  <c r="C60" i="1" s="1"/>
  <c r="I40" i="1"/>
  <c r="F40" i="1"/>
  <c r="C40" i="1" s="1"/>
  <c r="I72" i="1"/>
  <c r="H72" i="1"/>
  <c r="G72" i="1"/>
  <c r="C72" i="1"/>
  <c r="F72" i="1"/>
  <c r="C50" i="1"/>
  <c r="H50" i="1"/>
  <c r="G50" i="1"/>
  <c r="F50" i="1"/>
  <c r="I26" i="1"/>
  <c r="H26" i="1"/>
  <c r="C26" i="1" s="1"/>
  <c r="F26" i="1"/>
  <c r="G69" i="1"/>
  <c r="F69" i="1"/>
  <c r="I69" i="1"/>
  <c r="C69" i="1" s="1"/>
  <c r="H29" i="1"/>
  <c r="G29" i="1"/>
  <c r="F29" i="1"/>
  <c r="C29" i="1" s="1"/>
  <c r="I29" i="1"/>
  <c r="F67" i="1"/>
  <c r="G67" i="1"/>
  <c r="C67" i="1" s="1"/>
  <c r="H67" i="1"/>
  <c r="I65" i="1"/>
  <c r="G65" i="1"/>
  <c r="F65" i="1"/>
  <c r="C65" i="1" s="1"/>
  <c r="F59" i="1"/>
  <c r="C59" i="1" s="1"/>
  <c r="G59" i="1"/>
  <c r="H59" i="1"/>
  <c r="H57" i="1"/>
  <c r="G57" i="1"/>
  <c r="C57" i="1"/>
  <c r="F57" i="1"/>
  <c r="F51" i="1"/>
  <c r="C51" i="1" s="1"/>
  <c r="I51" i="1"/>
  <c r="G51" i="1"/>
  <c r="I49" i="1"/>
  <c r="G49" i="1"/>
  <c r="C49" i="1" s="1"/>
  <c r="F49" i="1"/>
  <c r="H49" i="1"/>
  <c r="F43" i="1"/>
  <c r="G43" i="1"/>
  <c r="I43" i="1"/>
  <c r="H43" i="1"/>
  <c r="C43" i="1" s="1"/>
  <c r="I41" i="1"/>
  <c r="C41" i="1"/>
  <c r="F41" i="1"/>
  <c r="H41" i="1"/>
  <c r="F35" i="1"/>
  <c r="I35" i="1"/>
  <c r="G35" i="1"/>
  <c r="C35" i="1" s="1"/>
  <c r="H35" i="1"/>
  <c r="I33" i="1"/>
  <c r="F33" i="1"/>
  <c r="C33" i="1" s="1"/>
  <c r="H33" i="1"/>
  <c r="F27" i="1"/>
  <c r="C27" i="1" s="1"/>
  <c r="H27" i="1"/>
  <c r="I27" i="1"/>
  <c r="G27" i="1"/>
  <c r="I25" i="1"/>
  <c r="G25" i="1"/>
  <c r="H25" i="1"/>
  <c r="C25" i="1"/>
  <c r="F25" i="1"/>
  <c r="H19" i="1"/>
  <c r="C19" i="1" s="1"/>
  <c r="I19" i="1"/>
  <c r="I17" i="1"/>
  <c r="H17" i="1"/>
  <c r="C17" i="1" s="1"/>
  <c r="G17" i="1"/>
  <c r="G62" i="1"/>
  <c r="C62" i="1"/>
  <c r="F62" i="1"/>
  <c r="F42" i="1"/>
  <c r="C42" i="1" s="1"/>
  <c r="H42" i="1"/>
  <c r="I42" i="1"/>
  <c r="H36" i="1"/>
  <c r="C36" i="1" s="1"/>
  <c r="I36" i="1"/>
  <c r="G36" i="1"/>
  <c r="F36" i="1"/>
  <c r="H16" i="1"/>
  <c r="G16" i="1"/>
  <c r="I16" i="1"/>
  <c r="C16" i="1" s="1"/>
  <c r="F22" i="1"/>
  <c r="C22" i="1" s="1"/>
  <c r="I22" i="1"/>
  <c r="H14" i="1"/>
  <c r="C14" i="1"/>
  <c r="I14" i="1"/>
  <c r="I70" i="1"/>
  <c r="G70" i="1"/>
  <c r="F70" i="1"/>
  <c r="C70" i="1" s="1"/>
  <c r="H70" i="1"/>
  <c r="F66" i="1"/>
  <c r="C66" i="1" s="1"/>
  <c r="I66" i="1"/>
  <c r="G66" i="1"/>
  <c r="G56" i="1"/>
  <c r="F56" i="1"/>
  <c r="C56" i="1"/>
  <c r="G52" i="1"/>
  <c r="C52" i="1" s="1"/>
  <c r="F52" i="1"/>
  <c r="I52" i="1"/>
  <c r="H52" i="1"/>
  <c r="H46" i="1"/>
  <c r="F46" i="1"/>
  <c r="C46" i="1" s="1"/>
  <c r="I34" i="1"/>
  <c r="F34" i="1"/>
  <c r="C34" i="1"/>
  <c r="I28" i="1"/>
  <c r="F28" i="1"/>
  <c r="C28" i="1" s="1"/>
  <c r="H28" i="1"/>
  <c r="H20" i="1"/>
  <c r="I20" i="1"/>
  <c r="G20" i="1"/>
  <c r="C20" i="1" s="1"/>
  <c r="H68" i="1"/>
  <c r="G68" i="1"/>
  <c r="F68" i="1"/>
  <c r="C68" i="1" s="1"/>
  <c r="G64" i="1"/>
  <c r="F64" i="1"/>
  <c r="C64" i="1" s="1"/>
  <c r="I64" i="1"/>
  <c r="F58" i="1"/>
  <c r="I58" i="1"/>
  <c r="C58" i="1"/>
  <c r="G58" i="1"/>
  <c r="C44" i="1"/>
  <c r="F44" i="1"/>
  <c r="I44" i="1"/>
  <c r="C38" i="1"/>
  <c r="F38" i="1"/>
  <c r="I38" i="1"/>
  <c r="I32" i="1"/>
  <c r="F32" i="1"/>
  <c r="C32" i="1"/>
  <c r="C13" i="1"/>
  <c r="C73" i="1" l="1"/>
  <c r="H73" i="1"/>
  <c r="G73" i="1"/>
</calcChain>
</file>

<file path=xl/sharedStrings.xml><?xml version="1.0" encoding="utf-8"?>
<sst xmlns="http://schemas.openxmlformats.org/spreadsheetml/2006/main" count="152" uniqueCount="145">
  <si>
    <t>iš viso</t>
  </si>
  <si>
    <t>Akmenės rajono</t>
  </si>
  <si>
    <t>Alytaus miesto</t>
  </si>
  <si>
    <t>Alytaus rajono</t>
  </si>
  <si>
    <t>Anykščių rajono</t>
  </si>
  <si>
    <t xml:space="preserve">Birštono </t>
  </si>
  <si>
    <t>Biržų rajono</t>
  </si>
  <si>
    <t>Joniškio rajono</t>
  </si>
  <si>
    <t>Jurbarko rajono</t>
  </si>
  <si>
    <t>Kaišiadorių rajono</t>
  </si>
  <si>
    <t>Kauno miesto</t>
  </si>
  <si>
    <t>Kauno rajono</t>
  </si>
  <si>
    <t xml:space="preserve">Kazlų Rūdos </t>
  </si>
  <si>
    <t>Kėdainių rajono</t>
  </si>
  <si>
    <t>Kelmės rajono</t>
  </si>
  <si>
    <t>Klaipėdos miesto</t>
  </si>
  <si>
    <t>Kupiškio rajono</t>
  </si>
  <si>
    <t>Lazdijų rajono</t>
  </si>
  <si>
    <t>Marijampolės</t>
  </si>
  <si>
    <t>Mažeikių rajono</t>
  </si>
  <si>
    <t>Neringos</t>
  </si>
  <si>
    <t xml:space="preserve">Pagėgių </t>
  </si>
  <si>
    <t>Pakruojo rajono</t>
  </si>
  <si>
    <t>Palangos miesto</t>
  </si>
  <si>
    <t>Panevėžio miesto</t>
  </si>
  <si>
    <t>Panevėžio rajono</t>
  </si>
  <si>
    <t>Pasvalio rajono</t>
  </si>
  <si>
    <t>Plungės rajono</t>
  </si>
  <si>
    <t>Radviliškio rajono</t>
  </si>
  <si>
    <t xml:space="preserve">Rietavo </t>
  </si>
  <si>
    <t>Rokiškio rajono</t>
  </si>
  <si>
    <t>Skuodo rajono</t>
  </si>
  <si>
    <t xml:space="preserve">Šakių rajono </t>
  </si>
  <si>
    <t>Šiaulių miesto</t>
  </si>
  <si>
    <t>Šiaulių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</si>
  <si>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</si>
  <si>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</si>
  <si>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</si>
  <si>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</si>
  <si>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</si>
  <si>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</si>
  <si>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Varėnos rajono</t>
  </si>
  <si>
    <t>Vilkaviškio rajono</t>
  </si>
  <si>
    <t>Vilniaus miesto</t>
  </si>
  <si>
    <t>Vilniaus rajono</t>
  </si>
  <si>
    <t>Visagino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</si>
  <si>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</si>
  <si>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</si>
  <si>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</si>
  <si>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</si>
  <si>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</si>
  <si>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</si>
  <si>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</si>
  <si>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</si>
  <si>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</si>
  <si>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</si>
  <si>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</si>
  <si>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</si>
  <si>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</si>
  <si>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</si>
  <si>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</si>
  <si>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</si>
  <si>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</si>
  <si>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</si>
  <si>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</si>
  <si>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</si>
  <si>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</si>
  <si>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</si>
  <si>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</si>
  <si>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</si>
  <si>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</si>
  <si>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</si>
  <si>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</si>
  <si>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</si>
  <si>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</si>
  <si>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</si>
  <si>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</si>
  <si>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</si>
  <si>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</si>
  <si>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</si>
  <si>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</si>
  <si>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</si>
  <si>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</si>
  <si>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</si>
  <si>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</si>
  <si>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</si>
  <si>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</si>
  <si>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</si>
  <si>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</si>
  <si>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</si>
  <si>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</si>
  <si>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</si>
  <si>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</si>
  <si>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</si>
  <si>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</si>
  <si>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</si>
  <si>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</si>
  <si>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</si>
  <si>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</si>
  <si>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</si>
  <si>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</si>
  <si>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</si>
  <si>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</si>
  <si>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</si>
  <si>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</si>
  <si>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</si>
  <si>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</si>
  <si>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r>
      <t>Druskininkų</t>
    </r>
    <r>
      <rPr>
        <sz val="12"/>
        <color indexed="9"/>
        <rFont val="Times New Roman"/>
        <family val="1"/>
        <charset val="186"/>
      </rPr>
      <t>*</t>
    </r>
  </si>
  <si>
    <r>
      <t xml:space="preserve">Elektrėnų </t>
    </r>
    <r>
      <rPr>
        <sz val="12"/>
        <color indexed="9"/>
        <rFont val="Times New Roman"/>
        <family val="1"/>
        <charset val="186"/>
      </rPr>
      <t>*</t>
    </r>
  </si>
  <si>
    <r>
      <t>Ignalinos rajono</t>
    </r>
    <r>
      <rPr>
        <sz val="12"/>
        <color indexed="9"/>
        <rFont val="Times New Roman"/>
        <family val="1"/>
        <charset val="186"/>
      </rPr>
      <t>*</t>
    </r>
  </si>
  <si>
    <r>
      <t>Jonavos rajono</t>
    </r>
    <r>
      <rPr>
        <sz val="12"/>
        <color indexed="9"/>
        <rFont val="Times New Roman"/>
        <family val="1"/>
        <charset val="186"/>
      </rPr>
      <t>*</t>
    </r>
  </si>
  <si>
    <r>
      <t>Kalvarijos</t>
    </r>
    <r>
      <rPr>
        <sz val="12"/>
        <color indexed="9"/>
        <rFont val="Times New Roman"/>
        <family val="1"/>
        <charset val="186"/>
      </rPr>
      <t>*</t>
    </r>
  </si>
  <si>
    <r>
      <t>Klaipėdos rajono</t>
    </r>
    <r>
      <rPr>
        <sz val="12"/>
        <color indexed="9"/>
        <rFont val="Times New Roman"/>
        <family val="1"/>
        <charset val="186"/>
      </rPr>
      <t>*</t>
    </r>
  </si>
  <si>
    <r>
      <t>Kretingos rajono</t>
    </r>
    <r>
      <rPr>
        <sz val="12"/>
        <color indexed="9"/>
        <rFont val="Times New Roman"/>
        <family val="1"/>
        <charset val="186"/>
      </rPr>
      <t>*</t>
    </r>
  </si>
  <si>
    <r>
      <t>Molėtų rajono</t>
    </r>
    <r>
      <rPr>
        <sz val="12"/>
        <color indexed="9"/>
        <rFont val="Times New Roman"/>
        <family val="1"/>
        <charset val="186"/>
      </rPr>
      <t>*</t>
    </r>
  </si>
  <si>
    <r>
      <t>Prienų rajono</t>
    </r>
    <r>
      <rPr>
        <sz val="12"/>
        <color indexed="9"/>
        <rFont val="Times New Roman"/>
        <family val="1"/>
        <charset val="186"/>
      </rPr>
      <t>*</t>
    </r>
  </si>
  <si>
    <r>
      <t>Raseinių rajono</t>
    </r>
    <r>
      <rPr>
        <sz val="12"/>
        <color indexed="9"/>
        <rFont val="Times New Roman"/>
        <family val="1"/>
        <charset val="186"/>
      </rPr>
      <t>*</t>
    </r>
  </si>
  <si>
    <r>
      <t>Šalčininkų rajono</t>
    </r>
    <r>
      <rPr>
        <sz val="12"/>
        <color indexed="9"/>
        <rFont val="Times New Roman"/>
        <family val="1"/>
        <charset val="186"/>
      </rPr>
      <t>*</t>
    </r>
  </si>
  <si>
    <r>
      <t>Šilalės rajono</t>
    </r>
    <r>
      <rPr>
        <sz val="12"/>
        <color indexed="9"/>
        <rFont val="Times New Roman"/>
        <family val="1"/>
        <charset val="186"/>
      </rPr>
      <t>*</t>
    </r>
  </si>
  <si>
    <r>
      <t>Ukmergės rajono</t>
    </r>
    <r>
      <rPr>
        <sz val="12"/>
        <color indexed="9"/>
        <rFont val="Times New Roman"/>
        <family val="1"/>
        <charset val="186"/>
      </rPr>
      <t>*</t>
    </r>
  </si>
  <si>
    <r>
      <t>Utenos rajono</t>
    </r>
    <r>
      <rPr>
        <sz val="12"/>
        <color indexed="9"/>
        <rFont val="Times New Roman"/>
        <family val="1"/>
        <charset val="186"/>
      </rPr>
      <t>*</t>
    </r>
  </si>
  <si>
    <r>
      <t>Zarasų rajono</t>
    </r>
    <r>
      <rPr>
        <sz val="12"/>
        <color indexed="9"/>
        <rFont val="Times New Roman"/>
        <family val="1"/>
        <charset val="186"/>
      </rPr>
      <t>*</t>
    </r>
  </si>
  <si>
    <t>Savivaldybės pavadinimas</t>
  </si>
  <si>
    <t>Iš viso</t>
  </si>
  <si>
    <t>Dotacijos paskirtis</t>
  </si>
  <si>
    <t>PATVIRTINTA</t>
  </si>
  <si>
    <t>I</t>
  </si>
  <si>
    <t>II</t>
  </si>
  <si>
    <t>III</t>
  </si>
  <si>
    <t>IV</t>
  </si>
  <si>
    <t>iš jų ketvirčiais</t>
  </si>
  <si>
    <t>Lietuvos Respublikos žemės ūkio ministro</t>
  </si>
  <si>
    <t>3=5+6+7+8</t>
  </si>
  <si>
    <t>9=11+12+13+14</t>
  </si>
  <si>
    <r>
      <t>žemės ūkio funkcijoms atlikti</t>
    </r>
    <r>
      <rPr>
        <vertAlign val="superscript"/>
        <sz val="12"/>
        <rFont val="Times New Roman"/>
        <family val="1"/>
        <charset val="186"/>
      </rPr>
      <t>1</t>
    </r>
  </si>
  <si>
    <r>
      <t>melioracijai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(išlaidoms)</t>
    </r>
  </si>
  <si>
    <t xml:space="preserve">                                  ______________________</t>
  </si>
  <si>
    <t>iš jų: 
polde-riams eksploa-tuoti</t>
  </si>
  <si>
    <t>(Tūkst. Eur)</t>
  </si>
  <si>
    <t>tikrinimas</t>
  </si>
  <si>
    <t>iš jų: kompiuterinės technikos, reikalingos valstybės perduotoms savivaldybėms funkcijoms atlikti, priežiūrai</t>
  </si>
  <si>
    <t>2025 M. SKIRIAMŲ SPECIALIŲJŲ TIKSLINIŲ DOTACIJŲ ŽEMĖS ŪKIO MINISTERIJAI PRISKIRTOMS VALSTYBINĖMS (VALSTYBĖS PERDUOTOMS SAVIVALDYBĖMS) FUNKCIJOMS ATLIKTI PASKIRSTYMO TARP SAVIVALDYBIŲ SĄRAŠAS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</si>
  <si>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Lėšos išmokamos pagal Žemės ir maisto ūkio, kaimo, žuvininkystės ir fitosanitarijos vystymo programos (programos kodas 15-001) priemonę „Finansuoti valstybines (valstybės perduotas savivaldybėms) žemės ūkio funkcijas“ (priemonės kodas 15-001-11-04-38).</t>
    </r>
  </si>
  <si>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Lėšos išmokamos pagal Žemės ir maisto ūkio, kaimo, žuvininkystės ir fitosanitarijos vystymo programos (programos kodas 15-001) priemonės „Dotacijos melioracijos funkcionalumui užtikrinti“ (priemonės kodas 15-001-11-04-18) papriemonę „Valstybinei (valstybės perduotai savivaldybėms) funkcijai atlikti – valstybei nuosavybės teise priklausančių melioracijos ir hidrotechnikos statinių valdymui ir naudojimui patikėjimo teise“ (papriemonės kodas 11_04_18_01).</t>
    </r>
  </si>
  <si>
    <t>2025 m. sausio   d. įsakymu Nr. 3D-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</si>
</sst>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_ ;[Red]\-#,##0.00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5"/>
      <color indexed="61"/>
      <name val="Calibri"/>
      <family val="2"/>
      <charset val="186"/>
    </font>
    <font>
      <b/>
      <sz val="13"/>
      <color indexed="61"/>
      <name val="Calibri"/>
      <family val="2"/>
      <charset val="186"/>
    </font>
    <font>
      <b/>
      <sz val="11"/>
      <color indexed="61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1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rgb="FF0070C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10" fillId="3" borderId="4" applyNumberFormat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</cellStyleXfs>
  <cellXfs count="43">
    <xf numFmtId="0" fontId="0" fillId="0" borderId="0" xfId="0"/>
    <xf numFmtId="0" fontId="3" fillId="0" borderId="0" xfId="9" applyFont="1"/>
    <xf numFmtId="0" fontId="13" fillId="0" borderId="6" xfId="9" applyFont="1" applyBorder="1"/>
    <xf numFmtId="0" fontId="13" fillId="5" borderId="6" xfId="9" applyFont="1" applyFill="1" applyBorder="1"/>
    <xf numFmtId="0" fontId="13" fillId="0" borderId="0" xfId="9" applyFont="1"/>
    <xf numFmtId="0" fontId="13" fillId="0" borderId="0" xfId="9" applyFont="1" applyAlignment="1">
      <alignment horizontal="right"/>
    </xf>
    <xf numFmtId="0" fontId="2" fillId="0" borderId="0" xfId="9" applyFont="1"/>
    <xf numFmtId="0" fontId="3" fillId="0" borderId="6" xfId="9" applyFont="1" applyBorder="1" applyAlignment="1">
      <alignment horizontal="center" vertical="center" wrapText="1"/>
    </xf>
    <xf numFmtId="0" fontId="3" fillId="4" borderId="6" xfId="9" applyFont="1" applyFill="1" applyBorder="1" applyAlignment="1">
      <alignment horizontal="center" vertical="center" wrapText="1"/>
    </xf>
    <xf numFmtId="0" fontId="15" fillId="0" borderId="0" xfId="9" applyFont="1"/>
    <xf numFmtId="0" fontId="17" fillId="0" borderId="0" xfId="0" applyFont="1"/>
    <xf numFmtId="0" fontId="19" fillId="0" borderId="0" xfId="9" applyFont="1"/>
    <xf numFmtId="0" fontId="13" fillId="0" borderId="7" xfId="9" applyFont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164" fontId="2" fillId="5" borderId="6" xfId="9" applyNumberFormat="1" applyFont="1" applyFill="1" applyBorder="1"/>
    <xf numFmtId="164" fontId="13" fillId="5" borderId="6" xfId="9" applyNumberFormat="1" applyFont="1" applyFill="1" applyBorder="1"/>
    <xf numFmtId="164" fontId="2" fillId="0" borderId="6" xfId="9" applyNumberFormat="1" applyFont="1" applyBorder="1"/>
    <xf numFmtId="1" fontId="13" fillId="0" borderId="0" xfId="9" applyNumberFormat="1" applyFont="1"/>
    <xf numFmtId="0" fontId="13" fillId="4" borderId="11" xfId="9" applyFont="1" applyFill="1" applyBorder="1"/>
    <xf numFmtId="0" fontId="13" fillId="4" borderId="8" xfId="9" applyFont="1" applyFill="1" applyBorder="1"/>
    <xf numFmtId="0" fontId="13" fillId="4" borderId="10" xfId="9" applyFont="1" applyFill="1" applyBorder="1" applyAlignment="1">
      <alignment horizontal="center" vertical="center"/>
    </xf>
    <xf numFmtId="0" fontId="13" fillId="4" borderId="8" xfId="9" applyFont="1" applyFill="1" applyBorder="1" applyAlignment="1">
      <alignment horizontal="center" vertical="center"/>
    </xf>
    <xf numFmtId="164" fontId="13" fillId="0" borderId="0" xfId="9" applyNumberFormat="1" applyFont="1"/>
    <xf numFmtId="0" fontId="13" fillId="0" borderId="14" xfId="9" applyFont="1" applyBorder="1"/>
    <xf numFmtId="0" fontId="3" fillId="0" borderId="14" xfId="9" applyFont="1" applyBorder="1"/>
    <xf numFmtId="0" fontId="2" fillId="0" borderId="14" xfId="9" applyFont="1" applyBorder="1"/>
    <xf numFmtId="164" fontId="13" fillId="0" borderId="10" xfId="9" applyNumberFormat="1" applyFont="1" applyBorder="1"/>
    <xf numFmtId="165" fontId="13" fillId="4" borderId="6" xfId="9" applyNumberFormat="1" applyFont="1" applyFill="1" applyBorder="1"/>
    <xf numFmtId="165" fontId="2" fillId="4" borderId="6" xfId="9" applyNumberFormat="1" applyFont="1" applyFill="1" applyBorder="1"/>
    <xf numFmtId="165" fontId="13" fillId="0" borderId="0" xfId="9" applyNumberFormat="1" applyFont="1"/>
    <xf numFmtId="0" fontId="2" fillId="0" borderId="0" xfId="9" applyFont="1" applyAlignment="1">
      <alignment horizontal="center" vertical="center" wrapText="1"/>
    </xf>
    <xf numFmtId="0" fontId="3" fillId="0" borderId="12" xfId="9" applyFont="1" applyBorder="1" applyAlignment="1">
      <alignment horizontal="left" vertical="top" wrapText="1"/>
    </xf>
    <xf numFmtId="0" fontId="3" fillId="0" borderId="0" xfId="9" applyFont="1" applyAlignment="1">
      <alignment horizontal="left" vertical="top" wrapText="1"/>
    </xf>
    <xf numFmtId="0" fontId="13" fillId="0" borderId="6" xfId="9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 wrapText="1"/>
    </xf>
    <xf numFmtId="0" fontId="13" fillId="0" borderId="9" xfId="9" applyFont="1" applyBorder="1" applyAlignment="1">
      <alignment horizontal="center" vertical="center" wrapText="1"/>
    </xf>
    <xf numFmtId="0" fontId="13" fillId="0" borderId="0" xfId="9" applyFont="1" applyAlignment="1">
      <alignment horizontal="center"/>
    </xf>
    <xf numFmtId="0" fontId="13" fillId="0" borderId="11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2" fillId="5" borderId="11" xfId="9" applyFont="1" applyFill="1" applyBorder="1" applyAlignment="1">
      <alignment horizontal="center"/>
    </xf>
    <xf numFmtId="0" fontId="2" fillId="5" borderId="10" xfId="9" applyFont="1" applyFill="1" applyBorder="1" applyAlignment="1">
      <alignment horizontal="center"/>
    </xf>
  </cellXfs>
  <cellStyles count="12">
    <cellStyle name="1 antraštė" xfId="1" xr:uid="{00000000-0005-0000-0000-000000000000}"/>
    <cellStyle name="2 antraštė" xfId="2" xr:uid="{00000000-0005-0000-0000-000001000000}"/>
    <cellStyle name="3 antraštė" xfId="3" xr:uid="{00000000-0005-0000-0000-000002000000}"/>
    <cellStyle name="4 antraštė" xfId="4" xr:uid="{00000000-0005-0000-0000-000003000000}"/>
    <cellStyle name="Aiškinamasis tekstas" xfId="5" xr:uid="{00000000-0005-0000-0000-000004000000}"/>
    <cellStyle name="Geras" xfId="6" xr:uid="{00000000-0005-0000-0000-000005000000}"/>
    <cellStyle name="Įprastas" xfId="0" builtinId="0"/>
    <cellStyle name="Įspėjimo tekstas" xfId="8" xr:uid="{00000000-0005-0000-0000-000008000000}"/>
    <cellStyle name="Išvestis" xfId="7" xr:uid="{00000000-0005-0000-0000-000006000000}"/>
    <cellStyle name="Normal 2" xfId="9" xr:uid="{00000000-0005-0000-0000-000009000000}"/>
    <cellStyle name="Pavadinimas" xfId="10" xr:uid="{00000000-0005-0000-0000-00000A000000}"/>
    <cellStyle name="Suma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topLeftCell="A28" zoomScale="90" zoomScaleNormal="90" workbookViewId="0">
      <selection activeCell="M3" sqref="M3"/>
    </sheetView>
  </sheetViews>
  <sheetFormatPr defaultColWidth="7.54296875" defaultRowHeight="15.5" x14ac:dyDescent="0.35"/>
  <cols>
    <col min="1" max="1" width="5.26953125" style="4" customWidth="1"/>
    <col min="2" max="2" width="18.453125" style="4" customWidth="1"/>
    <col min="3" max="3" width="10" style="4" hidden="1" customWidth="1"/>
    <col min="4" max="4" width="10.54296875" style="4" customWidth="1"/>
    <col min="5" max="5" width="19" style="4" customWidth="1"/>
    <col min="6" max="9" width="10" style="4" customWidth="1"/>
    <col min="10" max="10" width="10.26953125" style="4" hidden="1" customWidth="1"/>
    <col min="11" max="11" width="11.26953125" style="4" customWidth="1"/>
    <col min="12" max="16" width="10" style="4" customWidth="1"/>
    <col min="17" max="219" width="8.7265625" style="4" customWidth="1"/>
    <col min="220" max="220" width="15" style="4" customWidth="1"/>
    <col min="221" max="16384" width="7.54296875" style="4"/>
  </cols>
  <sheetData>
    <row r="1" spans="1:17" x14ac:dyDescent="0.35">
      <c r="M1" s="10" t="s">
        <v>125</v>
      </c>
    </row>
    <row r="2" spans="1:17" x14ac:dyDescent="0.35">
      <c r="M2" s="10" t="s">
        <v>131</v>
      </c>
    </row>
    <row r="3" spans="1:17" x14ac:dyDescent="0.35">
      <c r="M3" s="10" t="s">
        <v>144</v>
      </c>
    </row>
    <row r="5" spans="1:17" ht="36.75" customHeight="1" x14ac:dyDescent="0.35">
      <c r="A5" s="30" t="s">
        <v>141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s="11" customFormat="1" x14ac:dyDescent="0.35"/>
    <row r="7" spans="1:17" x14ac:dyDescent="0.35">
      <c r="P7" s="5" t="s">
        <v>138</v>
      </c>
    </row>
    <row r="8" spans="1:17" ht="18" customHeight="1" x14ac:dyDescent="0.35">
      <c r="A8" s="34" t="s">
        <v>46</v>
      </c>
      <c r="B8" s="34" t="s">
        <v>122</v>
      </c>
      <c r="C8" s="3"/>
      <c r="D8" s="33" t="s">
        <v>124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23"/>
    </row>
    <row r="9" spans="1:17" ht="18.5" x14ac:dyDescent="0.35">
      <c r="A9" s="34"/>
      <c r="B9" s="34"/>
      <c r="C9" s="18"/>
      <c r="D9" s="38" t="s">
        <v>134</v>
      </c>
      <c r="E9" s="39"/>
      <c r="F9" s="39"/>
      <c r="G9" s="39"/>
      <c r="H9" s="39"/>
      <c r="I9" s="40"/>
      <c r="J9" s="20"/>
      <c r="K9" s="34" t="s">
        <v>135</v>
      </c>
      <c r="L9" s="34"/>
      <c r="M9" s="34"/>
      <c r="N9" s="34"/>
      <c r="O9" s="34"/>
      <c r="P9" s="34"/>
      <c r="Q9" s="23"/>
    </row>
    <row r="10" spans="1:17" ht="18.75" customHeight="1" x14ac:dyDescent="0.35">
      <c r="A10" s="34"/>
      <c r="B10" s="34"/>
      <c r="C10" s="19"/>
      <c r="D10" s="35" t="s">
        <v>0</v>
      </c>
      <c r="E10" s="33" t="s">
        <v>130</v>
      </c>
      <c r="F10" s="33"/>
      <c r="G10" s="33"/>
      <c r="H10" s="33"/>
      <c r="I10" s="33"/>
      <c r="J10" s="21"/>
      <c r="K10" s="35" t="s">
        <v>0</v>
      </c>
      <c r="L10" s="34" t="s">
        <v>130</v>
      </c>
      <c r="M10" s="34"/>
      <c r="N10" s="34"/>
      <c r="O10" s="34"/>
      <c r="P10" s="34"/>
      <c r="Q10" s="23"/>
    </row>
    <row r="11" spans="1:17" ht="114.65" customHeight="1" x14ac:dyDescent="0.35">
      <c r="A11" s="34"/>
      <c r="B11" s="34"/>
      <c r="C11" s="13" t="s">
        <v>139</v>
      </c>
      <c r="D11" s="36"/>
      <c r="E11" s="12" t="s">
        <v>140</v>
      </c>
      <c r="F11" s="12" t="s">
        <v>126</v>
      </c>
      <c r="G11" s="12" t="s">
        <v>127</v>
      </c>
      <c r="H11" s="12" t="s">
        <v>128</v>
      </c>
      <c r="I11" s="12" t="s">
        <v>129</v>
      </c>
      <c r="J11" s="13" t="s">
        <v>139</v>
      </c>
      <c r="K11" s="36"/>
      <c r="L11" s="12" t="s">
        <v>137</v>
      </c>
      <c r="M11" s="12" t="s">
        <v>126</v>
      </c>
      <c r="N11" s="12" t="s">
        <v>127</v>
      </c>
      <c r="O11" s="12" t="s">
        <v>128</v>
      </c>
      <c r="P11" s="12" t="s">
        <v>129</v>
      </c>
      <c r="Q11" s="23"/>
    </row>
    <row r="12" spans="1:17" s="1" customFormat="1" ht="26" x14ac:dyDescent="0.3">
      <c r="A12" s="7">
        <v>1</v>
      </c>
      <c r="B12" s="7">
        <v>2</v>
      </c>
      <c r="C12" s="8"/>
      <c r="D12" s="7" t="s">
        <v>132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8"/>
      <c r="K12" s="7" t="s">
        <v>133</v>
      </c>
      <c r="L12" s="7">
        <v>10</v>
      </c>
      <c r="M12" s="7">
        <v>11</v>
      </c>
      <c r="N12" s="7">
        <v>12</v>
      </c>
      <c r="O12" s="7">
        <v>13</v>
      </c>
      <c r="P12" s="7">
        <v>14</v>
      </c>
      <c r="Q12" s="24"/>
    </row>
    <row r="13" spans="1:17" x14ac:dyDescent="0.35">
      <c r="A13" s="3" t="s">
        <v>47</v>
      </c>
      <c r="B13" s="3" t="s">
        <v>1</v>
      </c>
      <c r="C13" s="27">
        <f t="shared" ref="C13:C44" si="0">+D13-(+F13+G13+H13+I13)</f>
        <v>0</v>
      </c>
      <c r="D13" s="15">
        <v>163</v>
      </c>
      <c r="E13" s="26">
        <v>2.2000000000000002</v>
      </c>
      <c r="F13" s="15">
        <f>ROUND(+D13/4,1)-0.1</f>
        <v>40.699999999999996</v>
      </c>
      <c r="G13" s="15">
        <f>ROUND(+D13/4,1)-0.1</f>
        <v>40.699999999999996</v>
      </c>
      <c r="H13" s="15">
        <f>ROUND(+D13/4,1)</f>
        <v>40.799999999999997</v>
      </c>
      <c r="I13" s="15">
        <f>ROUND(+D13/4,1)</f>
        <v>40.799999999999997</v>
      </c>
      <c r="J13" s="27">
        <f t="shared" ref="J13:J44" si="1">+K13-(M13+N13+O13+P13)</f>
        <v>0</v>
      </c>
      <c r="K13" s="15">
        <v>174.6</v>
      </c>
      <c r="L13" s="15"/>
      <c r="M13" s="15">
        <f>+ROUND((K13-P13)/3,1)</f>
        <v>49.5</v>
      </c>
      <c r="N13" s="15">
        <f>+ROUND((K13-P13)/3,1)</f>
        <v>49.5</v>
      </c>
      <c r="O13" s="15">
        <f>+ROUND((K13-P13)/3,1)</f>
        <v>49.5</v>
      </c>
      <c r="P13" s="15">
        <f>ROUND(+K13*0.15,1)-0.1</f>
        <v>26.099999999999998</v>
      </c>
      <c r="Q13" s="23"/>
    </row>
    <row r="14" spans="1:17" x14ac:dyDescent="0.35">
      <c r="A14" s="3" t="s">
        <v>48</v>
      </c>
      <c r="B14" s="3" t="s">
        <v>2</v>
      </c>
      <c r="C14" s="27">
        <f t="shared" si="0"/>
        <v>0</v>
      </c>
      <c r="D14" s="15">
        <v>7</v>
      </c>
      <c r="E14" s="26"/>
      <c r="F14" s="15">
        <f>ROUND(+D14/4,1)-0.1</f>
        <v>1.7</v>
      </c>
      <c r="G14" s="15">
        <f>ROUND(+D14/4,1)-0.1</f>
        <v>1.7</v>
      </c>
      <c r="H14" s="15">
        <f t="shared" ref="H14:H72" si="2">ROUND(+D14/4,1)</f>
        <v>1.8</v>
      </c>
      <c r="I14" s="15">
        <f t="shared" ref="I14:I72" si="3">ROUND(+D14/4,1)</f>
        <v>1.8</v>
      </c>
      <c r="J14" s="27">
        <f t="shared" si="1"/>
        <v>0</v>
      </c>
      <c r="K14" s="15"/>
      <c r="L14" s="15"/>
      <c r="M14" s="15"/>
      <c r="N14" s="15"/>
      <c r="O14" s="15"/>
      <c r="P14" s="15"/>
      <c r="Q14" s="23"/>
    </row>
    <row r="15" spans="1:17" x14ac:dyDescent="0.35">
      <c r="A15" s="3" t="s">
        <v>49</v>
      </c>
      <c r="B15" s="3" t="s">
        <v>3</v>
      </c>
      <c r="C15" s="27">
        <f t="shared" si="0"/>
        <v>0</v>
      </c>
      <c r="D15" s="15">
        <v>315.5</v>
      </c>
      <c r="E15" s="26">
        <v>4.8</v>
      </c>
      <c r="F15" s="15">
        <f>ROUND(+D15/4,1)-0.1</f>
        <v>78.800000000000011</v>
      </c>
      <c r="G15" s="15">
        <f t="shared" ref="G15:G72" si="4">ROUND(+D15/4,1)</f>
        <v>78.900000000000006</v>
      </c>
      <c r="H15" s="15">
        <f t="shared" si="2"/>
        <v>78.900000000000006</v>
      </c>
      <c r="I15" s="15">
        <f t="shared" si="3"/>
        <v>78.900000000000006</v>
      </c>
      <c r="J15" s="27">
        <f t="shared" si="1"/>
        <v>0</v>
      </c>
      <c r="K15" s="15">
        <f>184.2+4.4</f>
        <v>188.6</v>
      </c>
      <c r="L15" s="15">
        <v>22</v>
      </c>
      <c r="M15" s="15">
        <f>+ROUND((K15-P15)/3,1)+0.1</f>
        <v>53.5</v>
      </c>
      <c r="N15" s="15">
        <f t="shared" ref="N15:N26" si="5">+ROUND((K15-P15)/3,1)</f>
        <v>53.4</v>
      </c>
      <c r="O15" s="15">
        <f t="shared" ref="O15:O26" si="6">+ROUND((K15-P15)/3,1)</f>
        <v>53.4</v>
      </c>
      <c r="P15" s="15">
        <f t="shared" ref="P15:P25" si="7">ROUND(+K15*0.15,1)</f>
        <v>28.3</v>
      </c>
      <c r="Q15" s="23"/>
    </row>
    <row r="16" spans="1:17" x14ac:dyDescent="0.35">
      <c r="A16" s="3" t="s">
        <v>50</v>
      </c>
      <c r="B16" s="3" t="s">
        <v>4</v>
      </c>
      <c r="C16" s="27">
        <f t="shared" si="0"/>
        <v>0</v>
      </c>
      <c r="D16" s="15">
        <v>245.10000000000002</v>
      </c>
      <c r="E16" s="26">
        <v>4.3</v>
      </c>
      <c r="F16" s="15">
        <f>ROUND(+D16/4,1)-0.1</f>
        <v>61.199999999999996</v>
      </c>
      <c r="G16" s="15">
        <f t="shared" si="4"/>
        <v>61.3</v>
      </c>
      <c r="H16" s="15">
        <f t="shared" si="2"/>
        <v>61.3</v>
      </c>
      <c r="I16" s="15">
        <f t="shared" si="3"/>
        <v>61.3</v>
      </c>
      <c r="J16" s="27">
        <f t="shared" si="1"/>
        <v>0</v>
      </c>
      <c r="K16" s="15">
        <v>246.7</v>
      </c>
      <c r="L16" s="15"/>
      <c r="M16" s="15">
        <f t="shared" ref="M16:M26" si="8">+ROUND((K16-P16)/3,1)</f>
        <v>69.900000000000006</v>
      </c>
      <c r="N16" s="15">
        <f t="shared" si="5"/>
        <v>69.900000000000006</v>
      </c>
      <c r="O16" s="15">
        <f t="shared" si="6"/>
        <v>69.900000000000006</v>
      </c>
      <c r="P16" s="15">
        <f t="shared" si="7"/>
        <v>37</v>
      </c>
      <c r="Q16" s="23"/>
    </row>
    <row r="17" spans="1:17" x14ac:dyDescent="0.35">
      <c r="A17" s="3" t="s">
        <v>51</v>
      </c>
      <c r="B17" s="3" t="s">
        <v>5</v>
      </c>
      <c r="C17" s="27">
        <f t="shared" si="0"/>
        <v>0</v>
      </c>
      <c r="D17" s="15">
        <v>62.099999999999994</v>
      </c>
      <c r="E17" s="26">
        <v>0.4</v>
      </c>
      <c r="F17" s="15">
        <f>ROUND(+D17/4,1)+0.1</f>
        <v>15.6</v>
      </c>
      <c r="G17" s="15">
        <f t="shared" si="4"/>
        <v>15.5</v>
      </c>
      <c r="H17" s="15">
        <f t="shared" si="2"/>
        <v>15.5</v>
      </c>
      <c r="I17" s="15">
        <f t="shared" si="3"/>
        <v>15.5</v>
      </c>
      <c r="J17" s="27">
        <f t="shared" si="1"/>
        <v>0</v>
      </c>
      <c r="K17" s="15">
        <v>6.4</v>
      </c>
      <c r="L17" s="15"/>
      <c r="M17" s="15">
        <f t="shared" si="8"/>
        <v>1.8</v>
      </c>
      <c r="N17" s="15">
        <f t="shared" si="5"/>
        <v>1.8</v>
      </c>
      <c r="O17" s="15">
        <f t="shared" si="6"/>
        <v>1.8</v>
      </c>
      <c r="P17" s="15">
        <f t="shared" si="7"/>
        <v>1</v>
      </c>
      <c r="Q17" s="23"/>
    </row>
    <row r="18" spans="1:17" x14ac:dyDescent="0.35">
      <c r="A18" s="3" t="s">
        <v>52</v>
      </c>
      <c r="B18" s="3" t="s">
        <v>6</v>
      </c>
      <c r="C18" s="27">
        <f t="shared" si="0"/>
        <v>0</v>
      </c>
      <c r="D18" s="15">
        <v>254.8</v>
      </c>
      <c r="E18" s="26">
        <v>3</v>
      </c>
      <c r="F18" s="15">
        <f t="shared" ref="F18:F72" si="9">ROUND(+D18/4,1)</f>
        <v>63.7</v>
      </c>
      <c r="G18" s="15">
        <f t="shared" si="4"/>
        <v>63.7</v>
      </c>
      <c r="H18" s="15">
        <f t="shared" si="2"/>
        <v>63.7</v>
      </c>
      <c r="I18" s="15">
        <f t="shared" si="3"/>
        <v>63.7</v>
      </c>
      <c r="J18" s="27">
        <f t="shared" si="1"/>
        <v>0</v>
      </c>
      <c r="K18" s="15">
        <v>331.6</v>
      </c>
      <c r="L18" s="15"/>
      <c r="M18" s="15">
        <f t="shared" si="8"/>
        <v>94</v>
      </c>
      <c r="N18" s="15">
        <f t="shared" si="5"/>
        <v>94</v>
      </c>
      <c r="O18" s="15">
        <f t="shared" si="6"/>
        <v>94</v>
      </c>
      <c r="P18" s="15">
        <f>ROUND(+K18*0.15,1)-0.1</f>
        <v>49.6</v>
      </c>
      <c r="Q18" s="23"/>
    </row>
    <row r="19" spans="1:17" x14ac:dyDescent="0.35">
      <c r="A19" s="3" t="s">
        <v>53</v>
      </c>
      <c r="B19" s="3" t="s">
        <v>107</v>
      </c>
      <c r="C19" s="27">
        <f t="shared" si="0"/>
        <v>0</v>
      </c>
      <c r="D19" s="15">
        <v>75.000000000000014</v>
      </c>
      <c r="E19" s="26">
        <v>0.9</v>
      </c>
      <c r="F19" s="15">
        <f>ROUND(+D19/4,1)-0.1</f>
        <v>18.7</v>
      </c>
      <c r="G19" s="15">
        <f>ROUND(+D19/4,1)-0.1</f>
        <v>18.7</v>
      </c>
      <c r="H19" s="15">
        <f t="shared" si="2"/>
        <v>18.8</v>
      </c>
      <c r="I19" s="15">
        <f t="shared" si="3"/>
        <v>18.8</v>
      </c>
      <c r="J19" s="27">
        <f t="shared" si="1"/>
        <v>0</v>
      </c>
      <c r="K19" s="15">
        <v>14.1</v>
      </c>
      <c r="L19" s="15"/>
      <c r="M19" s="15">
        <f t="shared" si="8"/>
        <v>4</v>
      </c>
      <c r="N19" s="15">
        <f t="shared" si="5"/>
        <v>4</v>
      </c>
      <c r="O19" s="15">
        <f t="shared" si="6"/>
        <v>4</v>
      </c>
      <c r="P19" s="15">
        <f t="shared" si="7"/>
        <v>2.1</v>
      </c>
      <c r="Q19" s="23"/>
    </row>
    <row r="20" spans="1:17" x14ac:dyDescent="0.35">
      <c r="A20" s="3" t="s">
        <v>54</v>
      </c>
      <c r="B20" s="3" t="s">
        <v>108</v>
      </c>
      <c r="C20" s="27">
        <f t="shared" si="0"/>
        <v>0</v>
      </c>
      <c r="D20" s="15">
        <v>113.89999999999999</v>
      </c>
      <c r="E20" s="26">
        <v>3.5</v>
      </c>
      <c r="F20" s="15">
        <f>ROUND(+D20/4,1)-0.1</f>
        <v>28.4</v>
      </c>
      <c r="G20" s="15">
        <f t="shared" si="4"/>
        <v>28.5</v>
      </c>
      <c r="H20" s="15">
        <f t="shared" si="2"/>
        <v>28.5</v>
      </c>
      <c r="I20" s="15">
        <f t="shared" si="3"/>
        <v>28.5</v>
      </c>
      <c r="J20" s="27">
        <f t="shared" si="1"/>
        <v>0</v>
      </c>
      <c r="K20" s="15">
        <v>40.9</v>
      </c>
      <c r="L20" s="15"/>
      <c r="M20" s="15">
        <f t="shared" si="8"/>
        <v>11.6</v>
      </c>
      <c r="N20" s="15">
        <f t="shared" si="5"/>
        <v>11.6</v>
      </c>
      <c r="O20" s="15">
        <f t="shared" si="6"/>
        <v>11.6</v>
      </c>
      <c r="P20" s="15">
        <f t="shared" si="7"/>
        <v>6.1</v>
      </c>
      <c r="Q20" s="23"/>
    </row>
    <row r="21" spans="1:17" x14ac:dyDescent="0.35">
      <c r="A21" s="3" t="s">
        <v>55</v>
      </c>
      <c r="B21" s="3" t="s">
        <v>109</v>
      </c>
      <c r="C21" s="27">
        <f t="shared" si="0"/>
        <v>0</v>
      </c>
      <c r="D21" s="15">
        <v>191</v>
      </c>
      <c r="E21" s="26">
        <v>4.8</v>
      </c>
      <c r="F21" s="15">
        <f>ROUND(+D21/4,1)-0.1</f>
        <v>47.699999999999996</v>
      </c>
      <c r="G21" s="15">
        <f>ROUND(+D21/4,1)-0.1</f>
        <v>47.699999999999996</v>
      </c>
      <c r="H21" s="15">
        <f t="shared" si="2"/>
        <v>47.8</v>
      </c>
      <c r="I21" s="15">
        <f t="shared" si="3"/>
        <v>47.8</v>
      </c>
      <c r="J21" s="27">
        <f t="shared" si="1"/>
        <v>0</v>
      </c>
      <c r="K21" s="15">
        <v>155.30000000000001</v>
      </c>
      <c r="L21" s="15">
        <v>13</v>
      </c>
      <c r="M21" s="15">
        <f t="shared" si="8"/>
        <v>44</v>
      </c>
      <c r="N21" s="15">
        <f t="shared" si="5"/>
        <v>44</v>
      </c>
      <c r="O21" s="15">
        <f t="shared" si="6"/>
        <v>44</v>
      </c>
      <c r="P21" s="15">
        <f t="shared" si="7"/>
        <v>23.3</v>
      </c>
      <c r="Q21" s="23"/>
    </row>
    <row r="22" spans="1:17" x14ac:dyDescent="0.35">
      <c r="A22" s="3" t="s">
        <v>56</v>
      </c>
      <c r="B22" s="3" t="s">
        <v>110</v>
      </c>
      <c r="C22" s="27">
        <f t="shared" si="0"/>
        <v>0</v>
      </c>
      <c r="D22" s="15">
        <v>130.19999999999999</v>
      </c>
      <c r="E22" s="26">
        <v>3</v>
      </c>
      <c r="F22" s="15">
        <f t="shared" si="9"/>
        <v>32.6</v>
      </c>
      <c r="G22" s="15">
        <f>ROUND(+D22/4,1)-0.1</f>
        <v>32.5</v>
      </c>
      <c r="H22" s="15">
        <f>ROUND(+D22/4,1)-0.1</f>
        <v>32.5</v>
      </c>
      <c r="I22" s="15">
        <f t="shared" si="3"/>
        <v>32.6</v>
      </c>
      <c r="J22" s="27">
        <f t="shared" si="1"/>
        <v>0</v>
      </c>
      <c r="K22" s="15">
        <v>134.69999999999999</v>
      </c>
      <c r="L22" s="15"/>
      <c r="M22" s="15">
        <f t="shared" si="8"/>
        <v>38.200000000000003</v>
      </c>
      <c r="N22" s="15">
        <f t="shared" si="5"/>
        <v>38.200000000000003</v>
      </c>
      <c r="O22" s="15">
        <f t="shared" si="6"/>
        <v>38.200000000000003</v>
      </c>
      <c r="P22" s="15">
        <f>ROUND(+K22*0.15,1)-0.1</f>
        <v>20.099999999999998</v>
      </c>
      <c r="Q22" s="23"/>
    </row>
    <row r="23" spans="1:17" x14ac:dyDescent="0.35">
      <c r="A23" s="3" t="s">
        <v>57</v>
      </c>
      <c r="B23" s="3" t="s">
        <v>7</v>
      </c>
      <c r="C23" s="27">
        <f t="shared" si="0"/>
        <v>0</v>
      </c>
      <c r="D23" s="15">
        <v>173.70000000000002</v>
      </c>
      <c r="E23" s="26">
        <v>4.3</v>
      </c>
      <c r="F23" s="15">
        <f t="shared" si="9"/>
        <v>43.4</v>
      </c>
      <c r="G23" s="15">
        <f>ROUND(+D23/4,1)+0.1</f>
        <v>43.5</v>
      </c>
      <c r="H23" s="15">
        <f t="shared" si="2"/>
        <v>43.4</v>
      </c>
      <c r="I23" s="15">
        <f t="shared" si="3"/>
        <v>43.4</v>
      </c>
      <c r="J23" s="27">
        <f t="shared" si="1"/>
        <v>0</v>
      </c>
      <c r="K23" s="15">
        <v>285.8</v>
      </c>
      <c r="L23" s="15"/>
      <c r="M23" s="15">
        <f t="shared" si="8"/>
        <v>81</v>
      </c>
      <c r="N23" s="15">
        <f t="shared" si="5"/>
        <v>81</v>
      </c>
      <c r="O23" s="15">
        <f t="shared" si="6"/>
        <v>81</v>
      </c>
      <c r="P23" s="15">
        <f>ROUND(+K23*0.15,1)-0.1</f>
        <v>42.8</v>
      </c>
      <c r="Q23" s="23"/>
    </row>
    <row r="24" spans="1:17" x14ac:dyDescent="0.35">
      <c r="A24" s="3" t="s">
        <v>58</v>
      </c>
      <c r="B24" s="3" t="s">
        <v>8</v>
      </c>
      <c r="C24" s="27">
        <f t="shared" si="0"/>
        <v>0</v>
      </c>
      <c r="D24" s="15">
        <v>242.50000000000003</v>
      </c>
      <c r="E24" s="26">
        <v>4.8</v>
      </c>
      <c r="F24" s="15">
        <f t="shared" si="9"/>
        <v>60.6</v>
      </c>
      <c r="G24" s="15">
        <f>ROUND(+D24/4,1)+0.1</f>
        <v>60.7</v>
      </c>
      <c r="H24" s="15">
        <f t="shared" si="2"/>
        <v>60.6</v>
      </c>
      <c r="I24" s="15">
        <f t="shared" si="3"/>
        <v>60.6</v>
      </c>
      <c r="J24" s="27">
        <f t="shared" si="1"/>
        <v>0</v>
      </c>
      <c r="K24" s="15">
        <v>259.5</v>
      </c>
      <c r="L24" s="15"/>
      <c r="M24" s="15">
        <f>+ROUND((K24-P24)/3,1)+0.1</f>
        <v>73.599999999999994</v>
      </c>
      <c r="N24" s="15">
        <f t="shared" si="5"/>
        <v>73.5</v>
      </c>
      <c r="O24" s="15">
        <f t="shared" si="6"/>
        <v>73.5</v>
      </c>
      <c r="P24" s="15">
        <f t="shared" si="7"/>
        <v>38.9</v>
      </c>
      <c r="Q24" s="23"/>
    </row>
    <row r="25" spans="1:17" x14ac:dyDescent="0.35">
      <c r="A25" s="3" t="s">
        <v>59</v>
      </c>
      <c r="B25" s="3" t="s">
        <v>9</v>
      </c>
      <c r="C25" s="27">
        <f t="shared" si="0"/>
        <v>0</v>
      </c>
      <c r="D25" s="15">
        <v>194</v>
      </c>
      <c r="E25" s="26">
        <v>3.5</v>
      </c>
      <c r="F25" s="15">
        <f t="shared" si="9"/>
        <v>48.5</v>
      </c>
      <c r="G25" s="15">
        <f t="shared" si="4"/>
        <v>48.5</v>
      </c>
      <c r="H25" s="15">
        <f t="shared" si="2"/>
        <v>48.5</v>
      </c>
      <c r="I25" s="15">
        <f t="shared" si="3"/>
        <v>48.5</v>
      </c>
      <c r="J25" s="27">
        <f t="shared" si="1"/>
        <v>0</v>
      </c>
      <c r="K25" s="15">
        <v>195</v>
      </c>
      <c r="L25" s="15">
        <v>51</v>
      </c>
      <c r="M25" s="15">
        <f>+ROUND((K25-P25)/3,1)+0.1</f>
        <v>55.300000000000004</v>
      </c>
      <c r="N25" s="15">
        <f t="shared" si="5"/>
        <v>55.2</v>
      </c>
      <c r="O25" s="15">
        <f t="shared" si="6"/>
        <v>55.2</v>
      </c>
      <c r="P25" s="15">
        <f t="shared" si="7"/>
        <v>29.3</v>
      </c>
      <c r="Q25" s="23"/>
    </row>
    <row r="26" spans="1:17" x14ac:dyDescent="0.35">
      <c r="A26" s="3" t="s">
        <v>60</v>
      </c>
      <c r="B26" s="3" t="s">
        <v>111</v>
      </c>
      <c r="C26" s="27">
        <f t="shared" si="0"/>
        <v>0</v>
      </c>
      <c r="D26" s="15">
        <v>121.9</v>
      </c>
      <c r="E26" s="26">
        <v>1.7</v>
      </c>
      <c r="F26" s="15">
        <f t="shared" si="9"/>
        <v>30.5</v>
      </c>
      <c r="G26" s="15">
        <f>ROUND(+D26/4,1)-0.1</f>
        <v>30.4</v>
      </c>
      <c r="H26" s="15">
        <f t="shared" si="2"/>
        <v>30.5</v>
      </c>
      <c r="I26" s="15">
        <f t="shared" si="3"/>
        <v>30.5</v>
      </c>
      <c r="J26" s="27">
        <f t="shared" si="1"/>
        <v>0</v>
      </c>
      <c r="K26" s="15">
        <f>79.3+0.7</f>
        <v>80</v>
      </c>
      <c r="L26" s="15">
        <v>9.5</v>
      </c>
      <c r="M26" s="15">
        <f t="shared" si="8"/>
        <v>22.7</v>
      </c>
      <c r="N26" s="15">
        <f t="shared" si="5"/>
        <v>22.7</v>
      </c>
      <c r="O26" s="15">
        <f t="shared" si="6"/>
        <v>22.7</v>
      </c>
      <c r="P26" s="15">
        <f>ROUND(+K26*0.15,1)-0.1</f>
        <v>11.9</v>
      </c>
      <c r="Q26" s="23"/>
    </row>
    <row r="27" spans="1:17" x14ac:dyDescent="0.35">
      <c r="A27" s="3" t="s">
        <v>61</v>
      </c>
      <c r="B27" s="3" t="s">
        <v>10</v>
      </c>
      <c r="C27" s="27">
        <f t="shared" si="0"/>
        <v>0</v>
      </c>
      <c r="D27" s="15">
        <v>15.2</v>
      </c>
      <c r="E27" s="26"/>
      <c r="F27" s="15">
        <f t="shared" si="9"/>
        <v>3.8</v>
      </c>
      <c r="G27" s="15">
        <f t="shared" si="4"/>
        <v>3.8</v>
      </c>
      <c r="H27" s="15">
        <f t="shared" si="2"/>
        <v>3.8</v>
      </c>
      <c r="I27" s="15">
        <f t="shared" si="3"/>
        <v>3.8</v>
      </c>
      <c r="J27" s="27">
        <f t="shared" si="1"/>
        <v>0</v>
      </c>
      <c r="K27" s="15"/>
      <c r="L27" s="15"/>
      <c r="M27" s="15"/>
      <c r="N27" s="15"/>
      <c r="O27" s="15"/>
      <c r="P27" s="15"/>
      <c r="Q27" s="23"/>
    </row>
    <row r="28" spans="1:17" x14ac:dyDescent="0.35">
      <c r="A28" s="3" t="s">
        <v>62</v>
      </c>
      <c r="B28" s="3" t="s">
        <v>11</v>
      </c>
      <c r="C28" s="27">
        <f t="shared" si="0"/>
        <v>0</v>
      </c>
      <c r="D28" s="15">
        <v>248.9</v>
      </c>
      <c r="E28" s="26">
        <v>6.9</v>
      </c>
      <c r="F28" s="15">
        <f t="shared" si="9"/>
        <v>62.2</v>
      </c>
      <c r="G28" s="15">
        <f>ROUND(+D28/4,1)+0.1</f>
        <v>62.300000000000004</v>
      </c>
      <c r="H28" s="15">
        <f t="shared" si="2"/>
        <v>62.2</v>
      </c>
      <c r="I28" s="15">
        <f t="shared" si="3"/>
        <v>62.2</v>
      </c>
      <c r="J28" s="27">
        <f t="shared" si="1"/>
        <v>0</v>
      </c>
      <c r="K28" s="15">
        <v>236.8</v>
      </c>
      <c r="L28" s="15"/>
      <c r="M28" s="15">
        <f t="shared" ref="M28:M31" si="10">+ROUND((K28-P28)/3,1)</f>
        <v>67.099999999999994</v>
      </c>
      <c r="N28" s="15">
        <f t="shared" ref="N28:N29" si="11">+ROUND((K28-P28)/3,1)</f>
        <v>67.099999999999994</v>
      </c>
      <c r="O28" s="15">
        <f t="shared" ref="O28:O31" si="12">+ROUND((K28-P28)/3,1)</f>
        <v>67.099999999999994</v>
      </c>
      <c r="P28" s="15">
        <f t="shared" ref="P28:P31" si="13">ROUND(+K28*0.15,1)</f>
        <v>35.5</v>
      </c>
      <c r="Q28" s="23"/>
    </row>
    <row r="29" spans="1:17" x14ac:dyDescent="0.35">
      <c r="A29" s="3" t="s">
        <v>63</v>
      </c>
      <c r="B29" s="3" t="s">
        <v>12</v>
      </c>
      <c r="C29" s="27">
        <f t="shared" si="0"/>
        <v>0</v>
      </c>
      <c r="D29" s="15">
        <v>98</v>
      </c>
      <c r="E29" s="26">
        <v>1.7</v>
      </c>
      <c r="F29" s="15">
        <f t="shared" si="9"/>
        <v>24.5</v>
      </c>
      <c r="G29" s="15">
        <f t="shared" si="4"/>
        <v>24.5</v>
      </c>
      <c r="H29" s="15">
        <f t="shared" si="2"/>
        <v>24.5</v>
      </c>
      <c r="I29" s="15">
        <f t="shared" si="3"/>
        <v>24.5</v>
      </c>
      <c r="J29" s="27">
        <f t="shared" si="1"/>
        <v>0</v>
      </c>
      <c r="K29" s="15">
        <v>62.7</v>
      </c>
      <c r="L29" s="15"/>
      <c r="M29" s="15">
        <f t="shared" si="10"/>
        <v>17.8</v>
      </c>
      <c r="N29" s="15">
        <f t="shared" si="11"/>
        <v>17.8</v>
      </c>
      <c r="O29" s="15">
        <f t="shared" si="12"/>
        <v>17.8</v>
      </c>
      <c r="P29" s="15">
        <f>ROUND(+K29*0.15,1)-0.1</f>
        <v>9.3000000000000007</v>
      </c>
      <c r="Q29" s="23"/>
    </row>
    <row r="30" spans="1:17" x14ac:dyDescent="0.35">
      <c r="A30" s="3" t="s">
        <v>64</v>
      </c>
      <c r="B30" s="3" t="s">
        <v>13</v>
      </c>
      <c r="C30" s="27">
        <f t="shared" si="0"/>
        <v>0</v>
      </c>
      <c r="D30" s="15">
        <v>259.2</v>
      </c>
      <c r="E30" s="26">
        <v>4.8</v>
      </c>
      <c r="F30" s="15">
        <f t="shared" si="9"/>
        <v>64.8</v>
      </c>
      <c r="G30" s="15">
        <f t="shared" si="4"/>
        <v>64.8</v>
      </c>
      <c r="H30" s="15">
        <f t="shared" si="2"/>
        <v>64.8</v>
      </c>
      <c r="I30" s="15">
        <f t="shared" si="3"/>
        <v>64.8</v>
      </c>
      <c r="J30" s="27">
        <f t="shared" si="1"/>
        <v>0</v>
      </c>
      <c r="K30" s="15">
        <v>360.5</v>
      </c>
      <c r="L30" s="15">
        <v>9.5</v>
      </c>
      <c r="M30" s="15">
        <f t="shared" si="10"/>
        <v>102.1</v>
      </c>
      <c r="N30" s="15">
        <f>+ROUND((K30-P30)/3,1)+0.1</f>
        <v>102.19999999999999</v>
      </c>
      <c r="O30" s="15">
        <f t="shared" si="12"/>
        <v>102.1</v>
      </c>
      <c r="P30" s="15">
        <f t="shared" si="13"/>
        <v>54.1</v>
      </c>
      <c r="Q30" s="23"/>
    </row>
    <row r="31" spans="1:17" x14ac:dyDescent="0.35">
      <c r="A31" s="3" t="s">
        <v>65</v>
      </c>
      <c r="B31" s="3" t="s">
        <v>14</v>
      </c>
      <c r="C31" s="27">
        <f t="shared" si="0"/>
        <v>0</v>
      </c>
      <c r="D31" s="15">
        <v>331.70000000000005</v>
      </c>
      <c r="E31" s="26">
        <v>4.3</v>
      </c>
      <c r="F31" s="15">
        <f t="shared" si="9"/>
        <v>82.9</v>
      </c>
      <c r="G31" s="15">
        <f>ROUND(+D31/4,1)+0.1</f>
        <v>83</v>
      </c>
      <c r="H31" s="15">
        <f t="shared" si="2"/>
        <v>82.9</v>
      </c>
      <c r="I31" s="15">
        <f t="shared" si="3"/>
        <v>82.9</v>
      </c>
      <c r="J31" s="27">
        <f t="shared" si="1"/>
        <v>0</v>
      </c>
      <c r="K31" s="15">
        <v>253.5</v>
      </c>
      <c r="L31" s="15"/>
      <c r="M31" s="15">
        <f t="shared" si="10"/>
        <v>71.8</v>
      </c>
      <c r="N31" s="15">
        <f>+ROUND((K31-P31)/3,1)+0.1</f>
        <v>71.899999999999991</v>
      </c>
      <c r="O31" s="15">
        <f t="shared" si="12"/>
        <v>71.8</v>
      </c>
      <c r="P31" s="15">
        <f t="shared" si="13"/>
        <v>38</v>
      </c>
      <c r="Q31" s="23"/>
    </row>
    <row r="32" spans="1:17" x14ac:dyDescent="0.35">
      <c r="A32" s="3" t="s">
        <v>66</v>
      </c>
      <c r="B32" s="3" t="s">
        <v>15</v>
      </c>
      <c r="C32" s="27">
        <f t="shared" si="0"/>
        <v>0</v>
      </c>
      <c r="D32" s="15">
        <v>7</v>
      </c>
      <c r="E32" s="26"/>
      <c r="F32" s="15">
        <f t="shared" si="9"/>
        <v>1.8</v>
      </c>
      <c r="G32" s="15">
        <f>ROUND(+D32/4,1)-0.1</f>
        <v>1.7</v>
      </c>
      <c r="H32" s="15">
        <f>ROUND(+D32/4,1)-0.1</f>
        <v>1.7</v>
      </c>
      <c r="I32" s="15">
        <f t="shared" si="3"/>
        <v>1.8</v>
      </c>
      <c r="J32" s="27">
        <f t="shared" si="1"/>
        <v>0</v>
      </c>
      <c r="K32" s="15"/>
      <c r="L32" s="15"/>
      <c r="M32" s="15"/>
      <c r="N32" s="15"/>
      <c r="O32" s="15"/>
      <c r="P32" s="15"/>
      <c r="Q32" s="23"/>
    </row>
    <row r="33" spans="1:17" x14ac:dyDescent="0.35">
      <c r="A33" s="3" t="s">
        <v>67</v>
      </c>
      <c r="B33" s="3" t="s">
        <v>112</v>
      </c>
      <c r="C33" s="27">
        <f t="shared" si="0"/>
        <v>0</v>
      </c>
      <c r="D33" s="15">
        <v>239.3</v>
      </c>
      <c r="E33" s="26">
        <v>4.3</v>
      </c>
      <c r="F33" s="15">
        <f t="shared" si="9"/>
        <v>59.8</v>
      </c>
      <c r="G33" s="15">
        <f>ROUND(+D33/4,1)+0.1</f>
        <v>59.9</v>
      </c>
      <c r="H33" s="15">
        <f t="shared" si="2"/>
        <v>59.8</v>
      </c>
      <c r="I33" s="15">
        <f t="shared" si="3"/>
        <v>59.8</v>
      </c>
      <c r="J33" s="27">
        <f t="shared" si="1"/>
        <v>0</v>
      </c>
      <c r="K33" s="15">
        <v>458.8</v>
      </c>
      <c r="L33" s="15">
        <v>212</v>
      </c>
      <c r="M33" s="15">
        <f t="shared" ref="M33:M39" si="14">+ROUND((K33-P33)/3,1)</f>
        <v>130</v>
      </c>
      <c r="N33" s="15">
        <f t="shared" ref="N33:N39" si="15">+ROUND((K33-P33)/3,1)</f>
        <v>130</v>
      </c>
      <c r="O33" s="15">
        <f t="shared" ref="O33:O38" si="16">+ROUND((K33-P33)/3,1)</f>
        <v>130</v>
      </c>
      <c r="P33" s="15">
        <f t="shared" ref="P33:P39" si="17">ROUND(+K33*0.15,1)</f>
        <v>68.8</v>
      </c>
      <c r="Q33" s="23"/>
    </row>
    <row r="34" spans="1:17" x14ac:dyDescent="0.35">
      <c r="A34" s="3" t="s">
        <v>68</v>
      </c>
      <c r="B34" s="3" t="s">
        <v>113</v>
      </c>
      <c r="C34" s="27">
        <f t="shared" si="0"/>
        <v>0</v>
      </c>
      <c r="D34" s="15">
        <v>215.39999999999998</v>
      </c>
      <c r="E34" s="26">
        <v>2.6</v>
      </c>
      <c r="F34" s="15">
        <f t="shared" si="9"/>
        <v>53.9</v>
      </c>
      <c r="G34" s="15">
        <f>ROUND(+D34/4,1)-0.1</f>
        <v>53.8</v>
      </c>
      <c r="H34" s="15">
        <f>ROUND(+D34/4,1)-0.1</f>
        <v>53.8</v>
      </c>
      <c r="I34" s="15">
        <f t="shared" si="3"/>
        <v>53.9</v>
      </c>
      <c r="J34" s="27">
        <f t="shared" si="1"/>
        <v>0</v>
      </c>
      <c r="K34" s="15">
        <v>201</v>
      </c>
      <c r="L34" s="15">
        <v>13</v>
      </c>
      <c r="M34" s="15">
        <f t="shared" si="14"/>
        <v>56.9</v>
      </c>
      <c r="N34" s="15">
        <f>+ROUND((K34-P34)/3,1)+0.1</f>
        <v>57</v>
      </c>
      <c r="O34" s="15">
        <f t="shared" si="16"/>
        <v>56.9</v>
      </c>
      <c r="P34" s="15">
        <f t="shared" si="17"/>
        <v>30.2</v>
      </c>
      <c r="Q34" s="23"/>
    </row>
    <row r="35" spans="1:17" x14ac:dyDescent="0.35">
      <c r="A35" s="3" t="s">
        <v>69</v>
      </c>
      <c r="B35" s="3" t="s">
        <v>16</v>
      </c>
      <c r="C35" s="27">
        <f t="shared" si="0"/>
        <v>0</v>
      </c>
      <c r="D35" s="15">
        <v>187.2</v>
      </c>
      <c r="E35" s="26">
        <v>2.6</v>
      </c>
      <c r="F35" s="15">
        <f t="shared" si="9"/>
        <v>46.8</v>
      </c>
      <c r="G35" s="15">
        <f t="shared" si="4"/>
        <v>46.8</v>
      </c>
      <c r="H35" s="15">
        <f t="shared" si="2"/>
        <v>46.8</v>
      </c>
      <c r="I35" s="15">
        <f t="shared" si="3"/>
        <v>46.8</v>
      </c>
      <c r="J35" s="27">
        <f t="shared" si="1"/>
        <v>0</v>
      </c>
      <c r="K35" s="15">
        <v>202.5</v>
      </c>
      <c r="L35" s="15"/>
      <c r="M35" s="15">
        <f t="shared" si="14"/>
        <v>57.4</v>
      </c>
      <c r="N35" s="15">
        <f t="shared" si="15"/>
        <v>57.4</v>
      </c>
      <c r="O35" s="15">
        <f t="shared" si="16"/>
        <v>57.4</v>
      </c>
      <c r="P35" s="15">
        <f>ROUND(+K35*0.15,1)-0.1</f>
        <v>30.299999999999997</v>
      </c>
      <c r="Q35" s="23"/>
    </row>
    <row r="36" spans="1:17" x14ac:dyDescent="0.35">
      <c r="A36" s="3" t="s">
        <v>70</v>
      </c>
      <c r="B36" s="3" t="s">
        <v>17</v>
      </c>
      <c r="C36" s="27">
        <f t="shared" si="0"/>
        <v>0</v>
      </c>
      <c r="D36" s="15">
        <v>263.2</v>
      </c>
      <c r="E36" s="26">
        <v>5.6</v>
      </c>
      <c r="F36" s="15">
        <f t="shared" si="9"/>
        <v>65.8</v>
      </c>
      <c r="G36" s="15">
        <f t="shared" si="4"/>
        <v>65.8</v>
      </c>
      <c r="H36" s="15">
        <f t="shared" si="2"/>
        <v>65.8</v>
      </c>
      <c r="I36" s="15">
        <f t="shared" si="3"/>
        <v>65.8</v>
      </c>
      <c r="J36" s="27">
        <f t="shared" si="1"/>
        <v>0</v>
      </c>
      <c r="K36" s="15">
        <f>172.8+4.9</f>
        <v>177.70000000000002</v>
      </c>
      <c r="L36" s="15">
        <v>66</v>
      </c>
      <c r="M36" s="15">
        <f t="shared" si="14"/>
        <v>50.3</v>
      </c>
      <c r="N36" s="15">
        <f t="shared" si="15"/>
        <v>50.3</v>
      </c>
      <c r="O36" s="15">
        <f>+ROUND((K36-P36)/3,1)+0.1</f>
        <v>50.4</v>
      </c>
      <c r="P36" s="15">
        <f t="shared" si="17"/>
        <v>26.7</v>
      </c>
      <c r="Q36" s="23"/>
    </row>
    <row r="37" spans="1:17" x14ac:dyDescent="0.35">
      <c r="A37" s="3" t="s">
        <v>71</v>
      </c>
      <c r="B37" s="3" t="s">
        <v>18</v>
      </c>
      <c r="C37" s="27">
        <f t="shared" si="0"/>
        <v>0</v>
      </c>
      <c r="D37" s="15">
        <v>194.1</v>
      </c>
      <c r="E37" s="26">
        <v>2.6</v>
      </c>
      <c r="F37" s="15">
        <f t="shared" si="9"/>
        <v>48.5</v>
      </c>
      <c r="G37" s="15">
        <f>ROUND(+D37/4,1)+0.1</f>
        <v>48.6</v>
      </c>
      <c r="H37" s="15">
        <f t="shared" si="2"/>
        <v>48.5</v>
      </c>
      <c r="I37" s="15">
        <f t="shared" si="3"/>
        <v>48.5</v>
      </c>
      <c r="J37" s="27">
        <f t="shared" si="1"/>
        <v>0</v>
      </c>
      <c r="K37" s="15">
        <v>179.9</v>
      </c>
      <c r="L37" s="15">
        <v>11</v>
      </c>
      <c r="M37" s="15">
        <f t="shared" si="14"/>
        <v>51</v>
      </c>
      <c r="N37" s="15">
        <f t="shared" si="15"/>
        <v>51</v>
      </c>
      <c r="O37" s="15">
        <f t="shared" si="16"/>
        <v>51</v>
      </c>
      <c r="P37" s="15">
        <f>ROUND(+K37*0.15,1)-0.1</f>
        <v>26.9</v>
      </c>
      <c r="Q37" s="23"/>
    </row>
    <row r="38" spans="1:17" x14ac:dyDescent="0.35">
      <c r="A38" s="3" t="s">
        <v>72</v>
      </c>
      <c r="B38" s="3" t="s">
        <v>19</v>
      </c>
      <c r="C38" s="27">
        <f t="shared" si="0"/>
        <v>0</v>
      </c>
      <c r="D38" s="15">
        <v>249.8</v>
      </c>
      <c r="E38" s="26">
        <v>3.5</v>
      </c>
      <c r="F38" s="15">
        <f t="shared" si="9"/>
        <v>62.5</v>
      </c>
      <c r="G38" s="15">
        <f>ROUND(+D38/4,1)-0.1</f>
        <v>62.4</v>
      </c>
      <c r="H38" s="15">
        <f>ROUND(+D38/4,1)-0.1</f>
        <v>62.4</v>
      </c>
      <c r="I38" s="15">
        <f t="shared" si="3"/>
        <v>62.5</v>
      </c>
      <c r="J38" s="27">
        <f t="shared" si="1"/>
        <v>0</v>
      </c>
      <c r="K38" s="15">
        <v>246.3</v>
      </c>
      <c r="L38" s="15"/>
      <c r="M38" s="15">
        <f t="shared" si="14"/>
        <v>69.8</v>
      </c>
      <c r="N38" s="15">
        <f t="shared" si="15"/>
        <v>69.8</v>
      </c>
      <c r="O38" s="15">
        <f t="shared" si="16"/>
        <v>69.8</v>
      </c>
      <c r="P38" s="15">
        <f t="shared" si="17"/>
        <v>36.9</v>
      </c>
      <c r="Q38" s="23"/>
    </row>
    <row r="39" spans="1:17" x14ac:dyDescent="0.35">
      <c r="A39" s="3" t="s">
        <v>73</v>
      </c>
      <c r="B39" s="3" t="s">
        <v>114</v>
      </c>
      <c r="C39" s="27">
        <f t="shared" si="0"/>
        <v>0</v>
      </c>
      <c r="D39" s="15">
        <v>227.20000000000002</v>
      </c>
      <c r="E39" s="26">
        <v>4.8</v>
      </c>
      <c r="F39" s="15">
        <f t="shared" si="9"/>
        <v>56.8</v>
      </c>
      <c r="G39" s="15">
        <f t="shared" si="4"/>
        <v>56.8</v>
      </c>
      <c r="H39" s="15">
        <f t="shared" si="2"/>
        <v>56.8</v>
      </c>
      <c r="I39" s="15">
        <f t="shared" si="3"/>
        <v>56.8</v>
      </c>
      <c r="J39" s="27">
        <f t="shared" si="1"/>
        <v>0</v>
      </c>
      <c r="K39" s="15">
        <v>151.5</v>
      </c>
      <c r="L39" s="15">
        <v>32.200000000000003</v>
      </c>
      <c r="M39" s="15">
        <f t="shared" si="14"/>
        <v>42.9</v>
      </c>
      <c r="N39" s="15">
        <f t="shared" si="15"/>
        <v>42.9</v>
      </c>
      <c r="O39" s="15">
        <f>+ROUND((K39-P39)/3,1)+0.1</f>
        <v>43</v>
      </c>
      <c r="P39" s="15">
        <f t="shared" si="17"/>
        <v>22.7</v>
      </c>
      <c r="Q39" s="23"/>
    </row>
    <row r="40" spans="1:17" x14ac:dyDescent="0.35">
      <c r="A40" s="3" t="s">
        <v>74</v>
      </c>
      <c r="B40" s="3" t="s">
        <v>20</v>
      </c>
      <c r="C40" s="27">
        <f t="shared" si="0"/>
        <v>0</v>
      </c>
      <c r="D40" s="15">
        <v>7</v>
      </c>
      <c r="E40" s="26"/>
      <c r="F40" s="15">
        <f t="shared" si="9"/>
        <v>1.8</v>
      </c>
      <c r="G40" s="15">
        <f>ROUND(+D40/4,1)-0.1</f>
        <v>1.7</v>
      </c>
      <c r="H40" s="15">
        <f>ROUND(+D40/4,1)-0.1</f>
        <v>1.7</v>
      </c>
      <c r="I40" s="15">
        <f t="shared" si="3"/>
        <v>1.8</v>
      </c>
      <c r="J40" s="27">
        <f t="shared" si="1"/>
        <v>0</v>
      </c>
      <c r="K40" s="15"/>
      <c r="L40" s="15"/>
      <c r="M40" s="15"/>
      <c r="N40" s="15"/>
      <c r="O40" s="15"/>
      <c r="P40" s="15"/>
      <c r="Q40" s="23"/>
    </row>
    <row r="41" spans="1:17" x14ac:dyDescent="0.35">
      <c r="A41" s="3" t="s">
        <v>75</v>
      </c>
      <c r="B41" s="3" t="s">
        <v>21</v>
      </c>
      <c r="C41" s="27">
        <f t="shared" si="0"/>
        <v>0</v>
      </c>
      <c r="D41" s="15">
        <v>209.29999999999998</v>
      </c>
      <c r="E41" s="26">
        <v>2</v>
      </c>
      <c r="F41" s="15">
        <f t="shared" si="9"/>
        <v>52.3</v>
      </c>
      <c r="G41" s="15">
        <f>ROUND(+D41/4,1)+0.1</f>
        <v>52.4</v>
      </c>
      <c r="H41" s="15">
        <f t="shared" si="2"/>
        <v>52.3</v>
      </c>
      <c r="I41" s="15">
        <f t="shared" si="3"/>
        <v>52.3</v>
      </c>
      <c r="J41" s="27">
        <f t="shared" si="1"/>
        <v>0</v>
      </c>
      <c r="K41" s="15">
        <v>129.80000000000001</v>
      </c>
      <c r="L41" s="15">
        <v>24.5</v>
      </c>
      <c r="M41" s="15">
        <f t="shared" ref="M41:M43" si="18">+ROUND((K41-P41)/3,1)</f>
        <v>36.799999999999997</v>
      </c>
      <c r="N41" s="15">
        <f t="shared" ref="N41:N43" si="19">+ROUND((K41-P41)/3,1)</f>
        <v>36.799999999999997</v>
      </c>
      <c r="O41" s="15">
        <f t="shared" ref="O41:O43" si="20">+ROUND((K41-P41)/3,1)</f>
        <v>36.799999999999997</v>
      </c>
      <c r="P41" s="15">
        <f>ROUND(+K41*0.15,1)-0.1</f>
        <v>19.399999999999999</v>
      </c>
      <c r="Q41" s="23"/>
    </row>
    <row r="42" spans="1:17" x14ac:dyDescent="0.35">
      <c r="A42" s="3" t="s">
        <v>76</v>
      </c>
      <c r="B42" s="3" t="s">
        <v>22</v>
      </c>
      <c r="C42" s="27">
        <f t="shared" si="0"/>
        <v>0</v>
      </c>
      <c r="D42" s="15">
        <v>178.3</v>
      </c>
      <c r="E42" s="26">
        <v>3.5</v>
      </c>
      <c r="F42" s="15">
        <f t="shared" si="9"/>
        <v>44.6</v>
      </c>
      <c r="G42" s="15">
        <f>ROUND(+D42/4,1)-0.1</f>
        <v>44.5</v>
      </c>
      <c r="H42" s="15">
        <f t="shared" si="2"/>
        <v>44.6</v>
      </c>
      <c r="I42" s="15">
        <f t="shared" si="3"/>
        <v>44.6</v>
      </c>
      <c r="J42" s="27">
        <f t="shared" si="1"/>
        <v>0</v>
      </c>
      <c r="K42" s="15">
        <v>331.3</v>
      </c>
      <c r="L42" s="15">
        <v>22</v>
      </c>
      <c r="M42" s="15">
        <f t="shared" si="18"/>
        <v>93.9</v>
      </c>
      <c r="N42" s="15">
        <f t="shared" si="19"/>
        <v>93.9</v>
      </c>
      <c r="O42" s="15">
        <f t="shared" si="20"/>
        <v>93.9</v>
      </c>
      <c r="P42" s="15">
        <f>ROUND(+K42*0.15,1)-0.1</f>
        <v>49.6</v>
      </c>
      <c r="Q42" s="23"/>
    </row>
    <row r="43" spans="1:17" x14ac:dyDescent="0.35">
      <c r="A43" s="3" t="s">
        <v>77</v>
      </c>
      <c r="B43" s="3" t="s">
        <v>23</v>
      </c>
      <c r="C43" s="27">
        <f t="shared" si="0"/>
        <v>0</v>
      </c>
      <c r="D43" s="15">
        <v>33.6</v>
      </c>
      <c r="E43" s="26">
        <v>0</v>
      </c>
      <c r="F43" s="15">
        <f t="shared" si="9"/>
        <v>8.4</v>
      </c>
      <c r="G43" s="15">
        <f t="shared" si="4"/>
        <v>8.4</v>
      </c>
      <c r="H43" s="15">
        <f t="shared" si="2"/>
        <v>8.4</v>
      </c>
      <c r="I43" s="15">
        <f t="shared" si="3"/>
        <v>8.4</v>
      </c>
      <c r="J43" s="27">
        <f t="shared" si="1"/>
        <v>0</v>
      </c>
      <c r="K43" s="15">
        <v>67.8</v>
      </c>
      <c r="L43" s="15">
        <v>58</v>
      </c>
      <c r="M43" s="15">
        <f t="shared" si="18"/>
        <v>19.2</v>
      </c>
      <c r="N43" s="15">
        <f t="shared" si="19"/>
        <v>19.2</v>
      </c>
      <c r="O43" s="15">
        <f t="shared" si="20"/>
        <v>19.2</v>
      </c>
      <c r="P43" s="15">
        <f t="shared" ref="P43" si="21">ROUND(+K43*0.15,1)</f>
        <v>10.199999999999999</v>
      </c>
      <c r="Q43" s="23"/>
    </row>
    <row r="44" spans="1:17" x14ac:dyDescent="0.35">
      <c r="A44" s="3" t="s">
        <v>78</v>
      </c>
      <c r="B44" s="3" t="s">
        <v>24</v>
      </c>
      <c r="C44" s="27">
        <f t="shared" si="0"/>
        <v>0</v>
      </c>
      <c r="D44" s="15">
        <v>8.6</v>
      </c>
      <c r="E44" s="26">
        <v>0</v>
      </c>
      <c r="F44" s="15">
        <f t="shared" si="9"/>
        <v>2.2000000000000002</v>
      </c>
      <c r="G44" s="15">
        <f>ROUND(+D44/4,1)-0.1</f>
        <v>2.1</v>
      </c>
      <c r="H44" s="15">
        <f>ROUND(+D44/4,1)-0.1</f>
        <v>2.1</v>
      </c>
      <c r="I44" s="15">
        <f t="shared" si="3"/>
        <v>2.2000000000000002</v>
      </c>
      <c r="J44" s="27">
        <f t="shared" si="1"/>
        <v>0</v>
      </c>
      <c r="K44" s="15"/>
      <c r="L44" s="15"/>
      <c r="M44" s="15"/>
      <c r="N44" s="15"/>
      <c r="O44" s="15"/>
      <c r="P44" s="15"/>
      <c r="Q44" s="23"/>
    </row>
    <row r="45" spans="1:17" x14ac:dyDescent="0.35">
      <c r="A45" s="3" t="s">
        <v>79</v>
      </c>
      <c r="B45" s="3" t="s">
        <v>25</v>
      </c>
      <c r="C45" s="27">
        <f t="shared" ref="C45:C72" si="22">+D45-(+F45+G45+H45+I45)</f>
        <v>0</v>
      </c>
      <c r="D45" s="15">
        <v>298.70000000000005</v>
      </c>
      <c r="E45" s="26">
        <v>4.8</v>
      </c>
      <c r="F45" s="15">
        <f t="shared" si="9"/>
        <v>74.7</v>
      </c>
      <c r="G45" s="15">
        <f t="shared" si="4"/>
        <v>74.7</v>
      </c>
      <c r="H45" s="15">
        <f t="shared" si="2"/>
        <v>74.7</v>
      </c>
      <c r="I45" s="15">
        <f>ROUND(+D45/4,1)-0.1</f>
        <v>74.600000000000009</v>
      </c>
      <c r="J45" s="27">
        <f t="shared" ref="J45:J72" si="23">+K45-(M45+N45+O45+P45)</f>
        <v>0</v>
      </c>
      <c r="K45" s="15">
        <v>454.1</v>
      </c>
      <c r="L45" s="15">
        <v>11</v>
      </c>
      <c r="M45" s="15">
        <f t="shared" ref="M45:M55" si="24">+ROUND((K45-P45)/3,1)</f>
        <v>128.69999999999999</v>
      </c>
      <c r="N45" s="15">
        <f t="shared" ref="N45:N55" si="25">+ROUND((K45-P45)/3,1)</f>
        <v>128.69999999999999</v>
      </c>
      <c r="O45" s="15">
        <f t="shared" ref="O45:O55" si="26">+ROUND((K45-P45)/3,1)</f>
        <v>128.69999999999999</v>
      </c>
      <c r="P45" s="15">
        <f>ROUND(+K45*0.15,1)-0.1</f>
        <v>68</v>
      </c>
      <c r="Q45" s="23"/>
    </row>
    <row r="46" spans="1:17" x14ac:dyDescent="0.35">
      <c r="A46" s="3" t="s">
        <v>80</v>
      </c>
      <c r="B46" s="3" t="s">
        <v>26</v>
      </c>
      <c r="C46" s="27">
        <f t="shared" si="22"/>
        <v>0</v>
      </c>
      <c r="D46" s="15">
        <v>221</v>
      </c>
      <c r="E46" s="26">
        <v>3.9</v>
      </c>
      <c r="F46" s="15">
        <f t="shared" si="9"/>
        <v>55.3</v>
      </c>
      <c r="G46" s="15">
        <f>ROUND(+D46/4,1)-0.1</f>
        <v>55.199999999999996</v>
      </c>
      <c r="H46" s="15">
        <f t="shared" si="2"/>
        <v>55.3</v>
      </c>
      <c r="I46" s="15">
        <f>ROUND(+D46/4,1)-0.1</f>
        <v>55.199999999999996</v>
      </c>
      <c r="J46" s="27">
        <f t="shared" si="23"/>
        <v>0</v>
      </c>
      <c r="K46" s="15">
        <v>320</v>
      </c>
      <c r="L46" s="15"/>
      <c r="M46" s="15">
        <f t="shared" si="24"/>
        <v>90.7</v>
      </c>
      <c r="N46" s="15">
        <f t="shared" si="25"/>
        <v>90.7</v>
      </c>
      <c r="O46" s="15">
        <f t="shared" si="26"/>
        <v>90.7</v>
      </c>
      <c r="P46" s="15">
        <f>ROUND(+K46*0.15,1)-0.1</f>
        <v>47.9</v>
      </c>
      <c r="Q46" s="23"/>
    </row>
    <row r="47" spans="1:17" x14ac:dyDescent="0.35">
      <c r="A47" s="3" t="s">
        <v>81</v>
      </c>
      <c r="B47" s="3" t="s">
        <v>27</v>
      </c>
      <c r="C47" s="27">
        <f t="shared" si="22"/>
        <v>0</v>
      </c>
      <c r="D47" s="15">
        <v>221.4</v>
      </c>
      <c r="E47" s="26">
        <v>4.3</v>
      </c>
      <c r="F47" s="15">
        <f t="shared" si="9"/>
        <v>55.4</v>
      </c>
      <c r="G47" s="15">
        <f t="shared" si="4"/>
        <v>55.4</v>
      </c>
      <c r="H47" s="15">
        <f>ROUND(+D47/4,1)-0.1</f>
        <v>55.3</v>
      </c>
      <c r="I47" s="15">
        <f>ROUND(+D47/4,1)-0.1</f>
        <v>55.3</v>
      </c>
      <c r="J47" s="27">
        <f t="shared" si="23"/>
        <v>0</v>
      </c>
      <c r="K47" s="15">
        <v>162</v>
      </c>
      <c r="L47" s="15"/>
      <c r="M47" s="15">
        <f t="shared" si="24"/>
        <v>45.9</v>
      </c>
      <c r="N47" s="15">
        <f t="shared" si="25"/>
        <v>45.9</v>
      </c>
      <c r="O47" s="15">
        <f t="shared" si="26"/>
        <v>45.9</v>
      </c>
      <c r="P47" s="15">
        <f t="shared" ref="P47:P51" si="27">ROUND(+K47*0.15,1)</f>
        <v>24.3</v>
      </c>
      <c r="Q47" s="23"/>
    </row>
    <row r="48" spans="1:17" x14ac:dyDescent="0.35">
      <c r="A48" s="3" t="s">
        <v>82</v>
      </c>
      <c r="B48" s="3" t="s">
        <v>115</v>
      </c>
      <c r="C48" s="27">
        <f t="shared" si="22"/>
        <v>0</v>
      </c>
      <c r="D48" s="15">
        <v>214</v>
      </c>
      <c r="E48" s="26">
        <v>3.9</v>
      </c>
      <c r="F48" s="15">
        <f t="shared" si="9"/>
        <v>53.5</v>
      </c>
      <c r="G48" s="15">
        <f t="shared" si="4"/>
        <v>53.5</v>
      </c>
      <c r="H48" s="15">
        <f t="shared" si="2"/>
        <v>53.5</v>
      </c>
      <c r="I48" s="15">
        <f t="shared" si="3"/>
        <v>53.5</v>
      </c>
      <c r="J48" s="27">
        <f t="shared" si="23"/>
        <v>0</v>
      </c>
      <c r="K48" s="15">
        <v>140.9</v>
      </c>
      <c r="L48" s="15"/>
      <c r="M48" s="15">
        <f t="shared" si="24"/>
        <v>39.9</v>
      </c>
      <c r="N48" s="15">
        <f t="shared" si="25"/>
        <v>39.9</v>
      </c>
      <c r="O48" s="15">
        <f>+ROUND((K48-P48)/3,1)+0.1</f>
        <v>40</v>
      </c>
      <c r="P48" s="15">
        <f t="shared" si="27"/>
        <v>21.1</v>
      </c>
      <c r="Q48" s="23"/>
    </row>
    <row r="49" spans="1:17" x14ac:dyDescent="0.35">
      <c r="A49" s="3" t="s">
        <v>83</v>
      </c>
      <c r="B49" s="3" t="s">
        <v>28</v>
      </c>
      <c r="C49" s="27">
        <f t="shared" si="22"/>
        <v>0</v>
      </c>
      <c r="D49" s="15">
        <v>244.00000000000003</v>
      </c>
      <c r="E49" s="26">
        <v>4.8</v>
      </c>
      <c r="F49" s="15">
        <f t="shared" si="9"/>
        <v>61</v>
      </c>
      <c r="G49" s="15">
        <f t="shared" si="4"/>
        <v>61</v>
      </c>
      <c r="H49" s="15">
        <f t="shared" si="2"/>
        <v>61</v>
      </c>
      <c r="I49" s="15">
        <f t="shared" si="3"/>
        <v>61</v>
      </c>
      <c r="J49" s="27">
        <f t="shared" si="23"/>
        <v>0</v>
      </c>
      <c r="K49" s="15">
        <v>352.5</v>
      </c>
      <c r="L49" s="15">
        <v>9.3000000000000007</v>
      </c>
      <c r="M49" s="15">
        <f t="shared" si="24"/>
        <v>99.9</v>
      </c>
      <c r="N49" s="15">
        <f t="shared" si="25"/>
        <v>99.9</v>
      </c>
      <c r="O49" s="15">
        <f t="shared" si="26"/>
        <v>99.9</v>
      </c>
      <c r="P49" s="15">
        <f>ROUND(+K49*0.15,1)-0.1</f>
        <v>52.8</v>
      </c>
      <c r="Q49" s="23"/>
    </row>
    <row r="50" spans="1:17" x14ac:dyDescent="0.35">
      <c r="A50" s="3" t="s">
        <v>84</v>
      </c>
      <c r="B50" s="3" t="s">
        <v>116</v>
      </c>
      <c r="C50" s="27">
        <f t="shared" si="22"/>
        <v>0</v>
      </c>
      <c r="D50" s="15">
        <v>330.70000000000005</v>
      </c>
      <c r="E50" s="26">
        <v>4.8</v>
      </c>
      <c r="F50" s="15">
        <f t="shared" si="9"/>
        <v>82.7</v>
      </c>
      <c r="G50" s="15">
        <f t="shared" si="4"/>
        <v>82.7</v>
      </c>
      <c r="H50" s="15">
        <f t="shared" si="2"/>
        <v>82.7</v>
      </c>
      <c r="I50" s="15">
        <f>ROUND(+D50/4,1)-0.1</f>
        <v>82.600000000000009</v>
      </c>
      <c r="J50" s="27">
        <f t="shared" si="23"/>
        <v>0</v>
      </c>
      <c r="K50" s="15">
        <v>328</v>
      </c>
      <c r="L50" s="15"/>
      <c r="M50" s="15">
        <f t="shared" si="24"/>
        <v>92.9</v>
      </c>
      <c r="N50" s="15">
        <f t="shared" si="25"/>
        <v>92.9</v>
      </c>
      <c r="O50" s="15">
        <f t="shared" si="26"/>
        <v>92.9</v>
      </c>
      <c r="P50" s="15">
        <f>ROUND(+K50*0.15,1)+0.1</f>
        <v>49.300000000000004</v>
      </c>
      <c r="Q50" s="23"/>
    </row>
    <row r="51" spans="1:17" x14ac:dyDescent="0.35">
      <c r="A51" s="3" t="s">
        <v>85</v>
      </c>
      <c r="B51" s="3" t="s">
        <v>29</v>
      </c>
      <c r="C51" s="27">
        <f t="shared" si="22"/>
        <v>0</v>
      </c>
      <c r="D51" s="15">
        <v>112.1</v>
      </c>
      <c r="E51" s="26">
        <v>1.7</v>
      </c>
      <c r="F51" s="15">
        <f t="shared" si="9"/>
        <v>28</v>
      </c>
      <c r="G51" s="15">
        <f t="shared" si="4"/>
        <v>28</v>
      </c>
      <c r="H51" s="15">
        <f>ROUND(+D51/4,1)+0.1</f>
        <v>28.1</v>
      </c>
      <c r="I51" s="15">
        <f t="shared" si="3"/>
        <v>28</v>
      </c>
      <c r="J51" s="27">
        <f t="shared" si="23"/>
        <v>0</v>
      </c>
      <c r="K51" s="15">
        <v>79.099999999999994</v>
      </c>
      <c r="L51" s="15"/>
      <c r="M51" s="15">
        <f t="shared" si="24"/>
        <v>22.4</v>
      </c>
      <c r="N51" s="15">
        <f t="shared" si="25"/>
        <v>22.4</v>
      </c>
      <c r="O51" s="15">
        <f t="shared" si="26"/>
        <v>22.4</v>
      </c>
      <c r="P51" s="15">
        <f t="shared" si="27"/>
        <v>11.9</v>
      </c>
      <c r="Q51" s="23"/>
    </row>
    <row r="52" spans="1:17" x14ac:dyDescent="0.35">
      <c r="A52" s="3" t="s">
        <v>86</v>
      </c>
      <c r="B52" s="3" t="s">
        <v>30</v>
      </c>
      <c r="C52" s="27">
        <f t="shared" si="22"/>
        <v>0</v>
      </c>
      <c r="D52" s="15">
        <v>276</v>
      </c>
      <c r="E52" s="26">
        <v>4.3</v>
      </c>
      <c r="F52" s="15">
        <f t="shared" si="9"/>
        <v>69</v>
      </c>
      <c r="G52" s="15">
        <f t="shared" si="4"/>
        <v>69</v>
      </c>
      <c r="H52" s="15">
        <f t="shared" si="2"/>
        <v>69</v>
      </c>
      <c r="I52" s="15">
        <f t="shared" si="3"/>
        <v>69</v>
      </c>
      <c r="J52" s="27">
        <f t="shared" si="23"/>
        <v>0</v>
      </c>
      <c r="K52" s="15">
        <v>287.89999999999998</v>
      </c>
      <c r="L52" s="15"/>
      <c r="M52" s="15">
        <f t="shared" si="24"/>
        <v>81.599999999999994</v>
      </c>
      <c r="N52" s="15">
        <f t="shared" si="25"/>
        <v>81.599999999999994</v>
      </c>
      <c r="O52" s="15">
        <f t="shared" si="26"/>
        <v>81.599999999999994</v>
      </c>
      <c r="P52" s="15">
        <f>ROUND(+K52*0.15,1)-0.1</f>
        <v>43.1</v>
      </c>
      <c r="Q52" s="23"/>
    </row>
    <row r="53" spans="1:17" x14ac:dyDescent="0.35">
      <c r="A53" s="3" t="s">
        <v>87</v>
      </c>
      <c r="B53" s="3" t="s">
        <v>31</v>
      </c>
      <c r="C53" s="27">
        <f t="shared" si="22"/>
        <v>0</v>
      </c>
      <c r="D53" s="15">
        <v>208</v>
      </c>
      <c r="E53" s="26">
        <v>3.9</v>
      </c>
      <c r="F53" s="15">
        <f t="shared" si="9"/>
        <v>52</v>
      </c>
      <c r="G53" s="15">
        <f t="shared" si="4"/>
        <v>52</v>
      </c>
      <c r="H53" s="15">
        <f t="shared" si="2"/>
        <v>52</v>
      </c>
      <c r="I53" s="15">
        <f t="shared" si="3"/>
        <v>52</v>
      </c>
      <c r="J53" s="27">
        <f t="shared" si="23"/>
        <v>0</v>
      </c>
      <c r="K53" s="15">
        <v>207</v>
      </c>
      <c r="L53" s="15"/>
      <c r="M53" s="15">
        <f t="shared" si="24"/>
        <v>58.6</v>
      </c>
      <c r="N53" s="15">
        <f t="shared" si="25"/>
        <v>58.6</v>
      </c>
      <c r="O53" s="15">
        <f t="shared" si="26"/>
        <v>58.6</v>
      </c>
      <c r="P53" s="15">
        <f>ROUND(+K53*0.15,1)+0.1</f>
        <v>31.200000000000003</v>
      </c>
      <c r="Q53" s="23"/>
    </row>
    <row r="54" spans="1:17" x14ac:dyDescent="0.35">
      <c r="A54" s="3" t="s">
        <v>88</v>
      </c>
      <c r="B54" s="3" t="s">
        <v>32</v>
      </c>
      <c r="C54" s="27">
        <f t="shared" si="22"/>
        <v>0</v>
      </c>
      <c r="D54" s="15">
        <v>287.5</v>
      </c>
      <c r="E54" s="26">
        <v>6.1</v>
      </c>
      <c r="F54" s="15">
        <f t="shared" si="9"/>
        <v>71.900000000000006</v>
      </c>
      <c r="G54" s="15">
        <f t="shared" si="4"/>
        <v>71.900000000000006</v>
      </c>
      <c r="H54" s="15">
        <f t="shared" si="2"/>
        <v>71.900000000000006</v>
      </c>
      <c r="I54" s="15">
        <f>ROUND(+D54/4,1)-0.1</f>
        <v>71.800000000000011</v>
      </c>
      <c r="J54" s="27">
        <f t="shared" si="23"/>
        <v>0</v>
      </c>
      <c r="K54" s="15">
        <v>321.7</v>
      </c>
      <c r="L54" s="15"/>
      <c r="M54" s="15">
        <f t="shared" si="24"/>
        <v>91.1</v>
      </c>
      <c r="N54" s="15">
        <f t="shared" si="25"/>
        <v>91.1</v>
      </c>
      <c r="O54" s="15">
        <f t="shared" si="26"/>
        <v>91.1</v>
      </c>
      <c r="P54" s="15">
        <f>ROUND(+K54*0.15,1)+0.1</f>
        <v>48.4</v>
      </c>
      <c r="Q54" s="23"/>
    </row>
    <row r="55" spans="1:17" x14ac:dyDescent="0.35">
      <c r="A55" s="3" t="s">
        <v>89</v>
      </c>
      <c r="B55" s="3" t="s">
        <v>117</v>
      </c>
      <c r="C55" s="27">
        <f t="shared" si="22"/>
        <v>0</v>
      </c>
      <c r="D55" s="15">
        <v>196.7</v>
      </c>
      <c r="E55" s="26">
        <v>5.2</v>
      </c>
      <c r="F55" s="15">
        <f t="shared" si="9"/>
        <v>49.2</v>
      </c>
      <c r="G55" s="15">
        <f t="shared" si="4"/>
        <v>49.2</v>
      </c>
      <c r="H55" s="15">
        <f t="shared" si="2"/>
        <v>49.2</v>
      </c>
      <c r="I55" s="15">
        <f>ROUND(+D55/4,1)-0.1</f>
        <v>49.1</v>
      </c>
      <c r="J55" s="27">
        <f t="shared" si="23"/>
        <v>0</v>
      </c>
      <c r="K55" s="15">
        <v>120.9</v>
      </c>
      <c r="L55" s="15"/>
      <c r="M55" s="15">
        <f t="shared" si="24"/>
        <v>34.299999999999997</v>
      </c>
      <c r="N55" s="15">
        <f t="shared" si="25"/>
        <v>34.299999999999997</v>
      </c>
      <c r="O55" s="15">
        <f t="shared" si="26"/>
        <v>34.299999999999997</v>
      </c>
      <c r="P55" s="15">
        <f>ROUND(+K55*0.15,1)-0.1</f>
        <v>18</v>
      </c>
      <c r="Q55" s="23"/>
    </row>
    <row r="56" spans="1:17" x14ac:dyDescent="0.35">
      <c r="A56" s="3" t="s">
        <v>90</v>
      </c>
      <c r="B56" s="3" t="s">
        <v>33</v>
      </c>
      <c r="C56" s="27">
        <f t="shared" si="22"/>
        <v>0</v>
      </c>
      <c r="D56" s="15">
        <v>11.4</v>
      </c>
      <c r="E56" s="26"/>
      <c r="F56" s="15">
        <f t="shared" si="9"/>
        <v>2.9</v>
      </c>
      <c r="G56" s="15">
        <f t="shared" si="4"/>
        <v>2.9</v>
      </c>
      <c r="H56" s="15">
        <f>ROUND(+D56/4,1)-0.1</f>
        <v>2.8</v>
      </c>
      <c r="I56" s="15">
        <f>ROUND(+D56/4,1)-0.1</f>
        <v>2.8</v>
      </c>
      <c r="J56" s="27">
        <f t="shared" si="23"/>
        <v>0</v>
      </c>
      <c r="K56" s="15"/>
      <c r="L56" s="15"/>
      <c r="M56" s="15"/>
      <c r="N56" s="15"/>
      <c r="O56" s="15"/>
      <c r="P56" s="15"/>
      <c r="Q56" s="23"/>
    </row>
    <row r="57" spans="1:17" x14ac:dyDescent="0.35">
      <c r="A57" s="3" t="s">
        <v>91</v>
      </c>
      <c r="B57" s="3" t="s">
        <v>34</v>
      </c>
      <c r="C57" s="27">
        <f t="shared" si="22"/>
        <v>0</v>
      </c>
      <c r="D57" s="15">
        <v>229.5</v>
      </c>
      <c r="E57" s="26">
        <v>4.3</v>
      </c>
      <c r="F57" s="15">
        <f t="shared" si="9"/>
        <v>57.4</v>
      </c>
      <c r="G57" s="15">
        <f t="shared" si="4"/>
        <v>57.4</v>
      </c>
      <c r="H57" s="15">
        <f t="shared" si="2"/>
        <v>57.4</v>
      </c>
      <c r="I57" s="15">
        <f>ROUND(+D57/4,1)-0.1</f>
        <v>57.3</v>
      </c>
      <c r="J57" s="27">
        <f t="shared" si="23"/>
        <v>0</v>
      </c>
      <c r="K57" s="15">
        <v>323.89999999999998</v>
      </c>
      <c r="L57" s="15"/>
      <c r="M57" s="15">
        <f t="shared" ref="M57:M68" si="28">+ROUND((K57-P57)/3,1)</f>
        <v>91.8</v>
      </c>
      <c r="N57" s="15">
        <f t="shared" ref="N57:N68" si="29">+ROUND((K57-P57)/3,1)</f>
        <v>91.8</v>
      </c>
      <c r="O57" s="15">
        <f t="shared" ref="O57:O68" si="30">+ROUND((K57-P57)/3,1)</f>
        <v>91.8</v>
      </c>
      <c r="P57" s="15">
        <f>ROUND(+K57*0.15,1)-0.1</f>
        <v>48.5</v>
      </c>
      <c r="Q57" s="23"/>
    </row>
    <row r="58" spans="1:17" x14ac:dyDescent="0.35">
      <c r="A58" s="3" t="s">
        <v>92</v>
      </c>
      <c r="B58" s="3" t="s">
        <v>118</v>
      </c>
      <c r="C58" s="27">
        <f t="shared" si="22"/>
        <v>0</v>
      </c>
      <c r="D58" s="15">
        <v>339.7</v>
      </c>
      <c r="E58" s="26">
        <v>5.2</v>
      </c>
      <c r="F58" s="15">
        <f t="shared" si="9"/>
        <v>84.9</v>
      </c>
      <c r="G58" s="15">
        <f t="shared" si="4"/>
        <v>84.9</v>
      </c>
      <c r="H58" s="15">
        <f>ROUND(+D58/4,1)+0.1</f>
        <v>85</v>
      </c>
      <c r="I58" s="15">
        <f t="shared" si="3"/>
        <v>84.9</v>
      </c>
      <c r="J58" s="27">
        <f t="shared" si="23"/>
        <v>0</v>
      </c>
      <c r="K58" s="15">
        <v>203</v>
      </c>
      <c r="L58" s="15"/>
      <c r="M58" s="15">
        <f t="shared" si="28"/>
        <v>57.5</v>
      </c>
      <c r="N58" s="15">
        <f t="shared" si="29"/>
        <v>57.5</v>
      </c>
      <c r="O58" s="15">
        <f t="shared" si="30"/>
        <v>57.5</v>
      </c>
      <c r="P58" s="15">
        <f t="shared" ref="P58:P68" si="31">ROUND(+K58*0.15,1)</f>
        <v>30.5</v>
      </c>
      <c r="Q58" s="23"/>
    </row>
    <row r="59" spans="1:17" x14ac:dyDescent="0.35">
      <c r="A59" s="3" t="s">
        <v>93</v>
      </c>
      <c r="B59" s="3" t="s">
        <v>35</v>
      </c>
      <c r="C59" s="27">
        <f t="shared" si="22"/>
        <v>0</v>
      </c>
      <c r="D59" s="15">
        <v>365.90000000000003</v>
      </c>
      <c r="E59" s="26">
        <v>4.8</v>
      </c>
      <c r="F59" s="15">
        <f t="shared" si="9"/>
        <v>91.5</v>
      </c>
      <c r="G59" s="15">
        <f t="shared" si="4"/>
        <v>91.5</v>
      </c>
      <c r="H59" s="15">
        <f t="shared" si="2"/>
        <v>91.5</v>
      </c>
      <c r="I59" s="15">
        <f>ROUND(+D59/4,1)-0.1</f>
        <v>91.4</v>
      </c>
      <c r="J59" s="27">
        <f t="shared" si="23"/>
        <v>0</v>
      </c>
      <c r="K59" s="15">
        <v>1401.3</v>
      </c>
      <c r="L59" s="15">
        <v>1110</v>
      </c>
      <c r="M59" s="15">
        <f t="shared" si="28"/>
        <v>397</v>
      </c>
      <c r="N59" s="15">
        <f t="shared" si="29"/>
        <v>397</v>
      </c>
      <c r="O59" s="15">
        <f t="shared" si="30"/>
        <v>397</v>
      </c>
      <c r="P59" s="15">
        <f>ROUND(+K59*0.15,1)+0.1</f>
        <v>210.29999999999998</v>
      </c>
      <c r="Q59" s="23"/>
    </row>
    <row r="60" spans="1:17" x14ac:dyDescent="0.35">
      <c r="A60" s="3" t="s">
        <v>94</v>
      </c>
      <c r="B60" s="3" t="s">
        <v>36</v>
      </c>
      <c r="C60" s="27">
        <f t="shared" si="22"/>
        <v>0</v>
      </c>
      <c r="D60" s="15">
        <v>179.5</v>
      </c>
      <c r="E60" s="26">
        <v>3</v>
      </c>
      <c r="F60" s="15">
        <f t="shared" si="9"/>
        <v>44.9</v>
      </c>
      <c r="G60" s="15">
        <f t="shared" si="4"/>
        <v>44.9</v>
      </c>
      <c r="H60" s="15">
        <f t="shared" si="2"/>
        <v>44.9</v>
      </c>
      <c r="I60" s="15">
        <f>ROUND(+D60/4,1)-0.1</f>
        <v>44.8</v>
      </c>
      <c r="J60" s="27">
        <f t="shared" si="23"/>
        <v>0</v>
      </c>
      <c r="K60" s="15">
        <v>124.4</v>
      </c>
      <c r="L60" s="15"/>
      <c r="M60" s="15">
        <f t="shared" si="28"/>
        <v>35.200000000000003</v>
      </c>
      <c r="N60" s="15">
        <f t="shared" si="29"/>
        <v>35.200000000000003</v>
      </c>
      <c r="O60" s="15">
        <f t="shared" si="30"/>
        <v>35.200000000000003</v>
      </c>
      <c r="P60" s="15">
        <f>ROUND(+K60*0.15,1)+0.1</f>
        <v>18.8</v>
      </c>
      <c r="Q60" s="23"/>
    </row>
    <row r="61" spans="1:17" x14ac:dyDescent="0.35">
      <c r="A61" s="3" t="s">
        <v>95</v>
      </c>
      <c r="B61" s="3" t="s">
        <v>37</v>
      </c>
      <c r="C61" s="27">
        <f t="shared" si="22"/>
        <v>0</v>
      </c>
      <c r="D61" s="15">
        <v>153.10000000000002</v>
      </c>
      <c r="E61" s="26">
        <v>4.8</v>
      </c>
      <c r="F61" s="15">
        <f t="shared" si="9"/>
        <v>38.299999999999997</v>
      </c>
      <c r="G61" s="15">
        <f t="shared" si="4"/>
        <v>38.299999999999997</v>
      </c>
      <c r="H61" s="15">
        <f t="shared" si="2"/>
        <v>38.299999999999997</v>
      </c>
      <c r="I61" s="15">
        <f>ROUND(+D61/4,1)-0.1</f>
        <v>38.199999999999996</v>
      </c>
      <c r="J61" s="27">
        <f t="shared" si="23"/>
        <v>0</v>
      </c>
      <c r="K61" s="15">
        <v>113.3</v>
      </c>
      <c r="L61" s="15"/>
      <c r="M61" s="15">
        <f t="shared" si="28"/>
        <v>32.1</v>
      </c>
      <c r="N61" s="15">
        <f t="shared" si="29"/>
        <v>32.1</v>
      </c>
      <c r="O61" s="15">
        <f t="shared" si="30"/>
        <v>32.1</v>
      </c>
      <c r="P61" s="15">
        <f t="shared" si="31"/>
        <v>17</v>
      </c>
      <c r="Q61" s="23"/>
    </row>
    <row r="62" spans="1:17" x14ac:dyDescent="0.35">
      <c r="A62" s="3" t="s">
        <v>96</v>
      </c>
      <c r="B62" s="3" t="s">
        <v>38</v>
      </c>
      <c r="C62" s="27">
        <f t="shared" si="22"/>
        <v>0</v>
      </c>
      <c r="D62" s="15">
        <v>259</v>
      </c>
      <c r="E62" s="26">
        <v>3</v>
      </c>
      <c r="F62" s="15">
        <f t="shared" si="9"/>
        <v>64.8</v>
      </c>
      <c r="G62" s="15">
        <f t="shared" si="4"/>
        <v>64.8</v>
      </c>
      <c r="H62" s="15">
        <f>ROUND(+D62/4,1)-0.1</f>
        <v>64.7</v>
      </c>
      <c r="I62" s="15">
        <f>ROUND(+D62/4,1)-0.1</f>
        <v>64.7</v>
      </c>
      <c r="J62" s="27">
        <f t="shared" si="23"/>
        <v>0</v>
      </c>
      <c r="K62" s="15">
        <v>171.9</v>
      </c>
      <c r="L62" s="15"/>
      <c r="M62" s="15">
        <f t="shared" si="28"/>
        <v>48.7</v>
      </c>
      <c r="N62" s="15">
        <f t="shared" si="29"/>
        <v>48.7</v>
      </c>
      <c r="O62" s="15">
        <f t="shared" si="30"/>
        <v>48.7</v>
      </c>
      <c r="P62" s="15">
        <f t="shared" si="31"/>
        <v>25.8</v>
      </c>
      <c r="Q62" s="23"/>
    </row>
    <row r="63" spans="1:17" x14ac:dyDescent="0.35">
      <c r="A63" s="3" t="s">
        <v>97</v>
      </c>
      <c r="B63" s="3" t="s">
        <v>39</v>
      </c>
      <c r="C63" s="27">
        <f t="shared" si="22"/>
        <v>0</v>
      </c>
      <c r="D63" s="15">
        <v>277.10000000000002</v>
      </c>
      <c r="E63" s="26">
        <v>4.3</v>
      </c>
      <c r="F63" s="15">
        <f t="shared" si="9"/>
        <v>69.3</v>
      </c>
      <c r="G63" s="15">
        <f t="shared" si="4"/>
        <v>69.3</v>
      </c>
      <c r="H63" s="15">
        <f t="shared" si="2"/>
        <v>69.3</v>
      </c>
      <c r="I63" s="15">
        <f>ROUND(+D63/4,1)-0.1</f>
        <v>69.2</v>
      </c>
      <c r="J63" s="27">
        <f t="shared" si="23"/>
        <v>0</v>
      </c>
      <c r="K63" s="15">
        <v>220.9</v>
      </c>
      <c r="L63" s="15"/>
      <c r="M63" s="15">
        <f t="shared" si="28"/>
        <v>62.6</v>
      </c>
      <c r="N63" s="15">
        <f t="shared" si="29"/>
        <v>62.6</v>
      </c>
      <c r="O63" s="15">
        <f t="shared" si="30"/>
        <v>62.6</v>
      </c>
      <c r="P63" s="15">
        <f t="shared" si="31"/>
        <v>33.1</v>
      </c>
      <c r="Q63" s="23"/>
    </row>
    <row r="64" spans="1:17" x14ac:dyDescent="0.35">
      <c r="A64" s="3" t="s">
        <v>98</v>
      </c>
      <c r="B64" s="3" t="s">
        <v>40</v>
      </c>
      <c r="C64" s="27">
        <f t="shared" si="22"/>
        <v>0</v>
      </c>
      <c r="D64" s="15">
        <v>150.9</v>
      </c>
      <c r="E64" s="26">
        <v>2.6</v>
      </c>
      <c r="F64" s="15">
        <f t="shared" si="9"/>
        <v>37.700000000000003</v>
      </c>
      <c r="G64" s="15">
        <f t="shared" si="4"/>
        <v>37.700000000000003</v>
      </c>
      <c r="H64" s="15">
        <f>ROUND(+D64/4,1)+0.1</f>
        <v>37.800000000000004</v>
      </c>
      <c r="I64" s="15">
        <f t="shared" si="3"/>
        <v>37.700000000000003</v>
      </c>
      <c r="J64" s="27">
        <f t="shared" si="23"/>
        <v>0</v>
      </c>
      <c r="K64" s="15">
        <v>62.5</v>
      </c>
      <c r="L64" s="15"/>
      <c r="M64" s="15">
        <f t="shared" si="28"/>
        <v>17.7</v>
      </c>
      <c r="N64" s="15">
        <f t="shared" si="29"/>
        <v>17.7</v>
      </c>
      <c r="O64" s="15">
        <f t="shared" si="30"/>
        <v>17.7</v>
      </c>
      <c r="P64" s="15">
        <f t="shared" si="31"/>
        <v>9.4</v>
      </c>
      <c r="Q64" s="23"/>
    </row>
    <row r="65" spans="1:17" x14ac:dyDescent="0.35">
      <c r="A65" s="3" t="s">
        <v>99</v>
      </c>
      <c r="B65" s="3" t="s">
        <v>119</v>
      </c>
      <c r="C65" s="27">
        <f t="shared" si="22"/>
        <v>0</v>
      </c>
      <c r="D65" s="15">
        <v>214.9</v>
      </c>
      <c r="E65" s="26">
        <v>4.8</v>
      </c>
      <c r="F65" s="15">
        <f t="shared" si="9"/>
        <v>53.7</v>
      </c>
      <c r="G65" s="15">
        <f t="shared" si="4"/>
        <v>53.7</v>
      </c>
      <c r="H65" s="15">
        <f>ROUND(+D65/4,1)+0.1</f>
        <v>53.800000000000004</v>
      </c>
      <c r="I65" s="15">
        <f t="shared" si="3"/>
        <v>53.7</v>
      </c>
      <c r="J65" s="27">
        <f t="shared" si="23"/>
        <v>0</v>
      </c>
      <c r="K65" s="15">
        <v>259.2</v>
      </c>
      <c r="L65" s="15">
        <v>19</v>
      </c>
      <c r="M65" s="15">
        <f t="shared" si="28"/>
        <v>73.400000000000006</v>
      </c>
      <c r="N65" s="15">
        <f t="shared" si="29"/>
        <v>73.400000000000006</v>
      </c>
      <c r="O65" s="15">
        <f t="shared" si="30"/>
        <v>73.400000000000006</v>
      </c>
      <c r="P65" s="15">
        <f>ROUND(+K65*0.15,1)+0.1</f>
        <v>39</v>
      </c>
      <c r="Q65" s="23"/>
    </row>
    <row r="66" spans="1:17" x14ac:dyDescent="0.35">
      <c r="A66" s="3" t="s">
        <v>100</v>
      </c>
      <c r="B66" s="3" t="s">
        <v>120</v>
      </c>
      <c r="C66" s="27">
        <f t="shared" si="22"/>
        <v>0</v>
      </c>
      <c r="D66" s="15">
        <v>266.89999999999998</v>
      </c>
      <c r="E66" s="26">
        <v>3.9</v>
      </c>
      <c r="F66" s="15">
        <f t="shared" si="9"/>
        <v>66.7</v>
      </c>
      <c r="G66" s="15">
        <f t="shared" si="4"/>
        <v>66.7</v>
      </c>
      <c r="H66" s="15">
        <f>ROUND(+D66/4,1)+0.1</f>
        <v>66.8</v>
      </c>
      <c r="I66" s="15">
        <f t="shared" si="3"/>
        <v>66.7</v>
      </c>
      <c r="J66" s="27">
        <f t="shared" si="23"/>
        <v>0</v>
      </c>
      <c r="K66" s="15">
        <v>120.7</v>
      </c>
      <c r="L66" s="15"/>
      <c r="M66" s="15">
        <f t="shared" si="28"/>
        <v>34.200000000000003</v>
      </c>
      <c r="N66" s="15">
        <f t="shared" si="29"/>
        <v>34.200000000000003</v>
      </c>
      <c r="O66" s="15">
        <f t="shared" si="30"/>
        <v>34.200000000000003</v>
      </c>
      <c r="P66" s="15">
        <f t="shared" si="31"/>
        <v>18.100000000000001</v>
      </c>
      <c r="Q66" s="23"/>
    </row>
    <row r="67" spans="1:17" x14ac:dyDescent="0.35">
      <c r="A67" s="3" t="s">
        <v>101</v>
      </c>
      <c r="B67" s="3" t="s">
        <v>41</v>
      </c>
      <c r="C67" s="27">
        <f t="shared" si="22"/>
        <v>0</v>
      </c>
      <c r="D67" s="15">
        <v>181.1</v>
      </c>
      <c r="E67" s="26">
        <v>3.5</v>
      </c>
      <c r="F67" s="15">
        <f t="shared" si="9"/>
        <v>45.3</v>
      </c>
      <c r="G67" s="15">
        <f t="shared" si="4"/>
        <v>45.3</v>
      </c>
      <c r="H67" s="15">
        <f t="shared" si="2"/>
        <v>45.3</v>
      </c>
      <c r="I67" s="15">
        <f>ROUND(+D67/4,1)-0.1</f>
        <v>45.199999999999996</v>
      </c>
      <c r="J67" s="27">
        <f t="shared" si="23"/>
        <v>0</v>
      </c>
      <c r="K67" s="15">
        <v>103.4</v>
      </c>
      <c r="L67" s="15">
        <v>19</v>
      </c>
      <c r="M67" s="15">
        <f t="shared" si="28"/>
        <v>29.3</v>
      </c>
      <c r="N67" s="15">
        <f t="shared" si="29"/>
        <v>29.3</v>
      </c>
      <c r="O67" s="15">
        <f t="shared" si="30"/>
        <v>29.3</v>
      </c>
      <c r="P67" s="15">
        <f t="shared" si="31"/>
        <v>15.5</v>
      </c>
      <c r="Q67" s="23"/>
    </row>
    <row r="68" spans="1:17" x14ac:dyDescent="0.35">
      <c r="A68" s="3" t="s">
        <v>102</v>
      </c>
      <c r="B68" s="3" t="s">
        <v>42</v>
      </c>
      <c r="C68" s="27">
        <f t="shared" si="22"/>
        <v>0</v>
      </c>
      <c r="D68" s="15">
        <v>298.70000000000005</v>
      </c>
      <c r="E68" s="26">
        <v>4.8</v>
      </c>
      <c r="F68" s="15">
        <f t="shared" si="9"/>
        <v>74.7</v>
      </c>
      <c r="G68" s="15">
        <f t="shared" si="4"/>
        <v>74.7</v>
      </c>
      <c r="H68" s="15">
        <f t="shared" si="2"/>
        <v>74.7</v>
      </c>
      <c r="I68" s="15">
        <f>ROUND(+D68/4,1)-0.1</f>
        <v>74.600000000000009</v>
      </c>
      <c r="J68" s="27">
        <f t="shared" si="23"/>
        <v>0</v>
      </c>
      <c r="K68" s="15">
        <v>270.3</v>
      </c>
      <c r="L68" s="15"/>
      <c r="M68" s="15">
        <f t="shared" si="28"/>
        <v>76.599999999999994</v>
      </c>
      <c r="N68" s="15">
        <f t="shared" si="29"/>
        <v>76.599999999999994</v>
      </c>
      <c r="O68" s="15">
        <f t="shared" si="30"/>
        <v>76.599999999999994</v>
      </c>
      <c r="P68" s="15">
        <f t="shared" si="31"/>
        <v>40.5</v>
      </c>
      <c r="Q68" s="23"/>
    </row>
    <row r="69" spans="1:17" x14ac:dyDescent="0.35">
      <c r="A69" s="3" t="s">
        <v>103</v>
      </c>
      <c r="B69" s="3" t="s">
        <v>43</v>
      </c>
      <c r="C69" s="27">
        <f t="shared" si="22"/>
        <v>0</v>
      </c>
      <c r="D69" s="15">
        <v>69.900000000000006</v>
      </c>
      <c r="E69" s="26"/>
      <c r="F69" s="15">
        <f t="shared" si="9"/>
        <v>17.5</v>
      </c>
      <c r="G69" s="15">
        <f t="shared" si="4"/>
        <v>17.5</v>
      </c>
      <c r="H69" s="15">
        <f>ROUND(+D69/4,1)-0.1</f>
        <v>17.399999999999999</v>
      </c>
      <c r="I69" s="15">
        <f t="shared" si="3"/>
        <v>17.5</v>
      </c>
      <c r="J69" s="27">
        <f t="shared" si="23"/>
        <v>0</v>
      </c>
      <c r="K69" s="15"/>
      <c r="L69" s="15"/>
      <c r="M69" s="15"/>
      <c r="N69" s="15"/>
      <c r="O69" s="15"/>
      <c r="P69" s="15"/>
      <c r="Q69" s="23"/>
    </row>
    <row r="70" spans="1:17" x14ac:dyDescent="0.35">
      <c r="A70" s="3" t="s">
        <v>104</v>
      </c>
      <c r="B70" s="3" t="s">
        <v>44</v>
      </c>
      <c r="C70" s="27">
        <f t="shared" si="22"/>
        <v>0</v>
      </c>
      <c r="D70" s="15">
        <v>329.2</v>
      </c>
      <c r="E70" s="26">
        <v>8.6999999999999993</v>
      </c>
      <c r="F70" s="15">
        <f t="shared" si="9"/>
        <v>82.3</v>
      </c>
      <c r="G70" s="15">
        <f t="shared" si="4"/>
        <v>82.3</v>
      </c>
      <c r="H70" s="15">
        <f t="shared" si="2"/>
        <v>82.3</v>
      </c>
      <c r="I70" s="15">
        <f t="shared" si="3"/>
        <v>82.3</v>
      </c>
      <c r="J70" s="27">
        <f t="shared" si="23"/>
        <v>0</v>
      </c>
      <c r="K70" s="15">
        <v>179.8</v>
      </c>
      <c r="L70" s="15">
        <v>25</v>
      </c>
      <c r="M70" s="15">
        <f>+ROUND((K70-P70)/3,1)</f>
        <v>50.9</v>
      </c>
      <c r="N70" s="15">
        <f>+ROUND((K70-P70)/3,1)</f>
        <v>50.9</v>
      </c>
      <c r="O70" s="15">
        <f>+ROUND((K70-P70)/3,1)</f>
        <v>50.9</v>
      </c>
      <c r="P70" s="15">
        <f>ROUND(+K70*0.15,1)+0.1</f>
        <v>27.1</v>
      </c>
      <c r="Q70" s="23"/>
    </row>
    <row r="71" spans="1:17" x14ac:dyDescent="0.35">
      <c r="A71" s="3" t="s">
        <v>105</v>
      </c>
      <c r="B71" s="2" t="s">
        <v>45</v>
      </c>
      <c r="C71" s="27">
        <f t="shared" si="22"/>
        <v>0</v>
      </c>
      <c r="D71" s="15">
        <v>8.6</v>
      </c>
      <c r="E71" s="26"/>
      <c r="F71" s="15">
        <f t="shared" si="9"/>
        <v>2.2000000000000002</v>
      </c>
      <c r="G71" s="15">
        <f t="shared" si="4"/>
        <v>2.2000000000000002</v>
      </c>
      <c r="H71" s="15">
        <f>ROUND(+D71/4,1)-0.1</f>
        <v>2.1</v>
      </c>
      <c r="I71" s="15">
        <f>ROUND(+D71/4,1)-0.1</f>
        <v>2.1</v>
      </c>
      <c r="J71" s="27">
        <f t="shared" si="23"/>
        <v>0</v>
      </c>
      <c r="K71" s="15"/>
      <c r="L71" s="15"/>
      <c r="M71" s="15"/>
      <c r="N71" s="15"/>
      <c r="O71" s="15"/>
      <c r="P71" s="15"/>
      <c r="Q71" s="23"/>
    </row>
    <row r="72" spans="1:17" x14ac:dyDescent="0.35">
      <c r="A72" s="3" t="s">
        <v>106</v>
      </c>
      <c r="B72" s="2" t="s">
        <v>121</v>
      </c>
      <c r="C72" s="27">
        <f t="shared" si="22"/>
        <v>0</v>
      </c>
      <c r="D72" s="15">
        <v>194.8</v>
      </c>
      <c r="E72" s="26">
        <v>4.3</v>
      </c>
      <c r="F72" s="15">
        <f t="shared" si="9"/>
        <v>48.7</v>
      </c>
      <c r="G72" s="15">
        <f t="shared" si="4"/>
        <v>48.7</v>
      </c>
      <c r="H72" s="15">
        <f t="shared" si="2"/>
        <v>48.7</v>
      </c>
      <c r="I72" s="15">
        <f t="shared" si="3"/>
        <v>48.7</v>
      </c>
      <c r="J72" s="27">
        <f t="shared" si="23"/>
        <v>0</v>
      </c>
      <c r="K72" s="15">
        <v>88</v>
      </c>
      <c r="L72" s="15"/>
      <c r="M72" s="15">
        <f>+ROUND((K72-P72)/3,1)</f>
        <v>24.9</v>
      </c>
      <c r="N72" s="15">
        <f>+ROUND((K72-P72)/3,1)</f>
        <v>24.9</v>
      </c>
      <c r="O72" s="15">
        <f>+ROUND((K72-P72)/3,1)</f>
        <v>24.9</v>
      </c>
      <c r="P72" s="15">
        <f>ROUND(+K72*0.15,1)+0.1</f>
        <v>13.299999999999999</v>
      </c>
      <c r="Q72" s="23"/>
    </row>
    <row r="73" spans="1:17" s="6" customFormat="1" ht="15" x14ac:dyDescent="0.3">
      <c r="A73" s="41" t="s">
        <v>123</v>
      </c>
      <c r="B73" s="42"/>
      <c r="C73" s="28">
        <f t="shared" ref="C73:P73" si="32">SUM(C13:C72)</f>
        <v>0</v>
      </c>
      <c r="D73" s="14">
        <f t="shared" si="32"/>
        <v>11403.000000000002</v>
      </c>
      <c r="E73" s="14">
        <f t="shared" si="32"/>
        <v>200.10000000000002</v>
      </c>
      <c r="F73" s="14">
        <f t="shared" si="32"/>
        <v>2851</v>
      </c>
      <c r="G73" s="14">
        <f t="shared" si="32"/>
        <v>2851.0000000000005</v>
      </c>
      <c r="H73" s="14">
        <f t="shared" si="32"/>
        <v>2851.0000000000005</v>
      </c>
      <c r="I73" s="14">
        <f t="shared" si="32"/>
        <v>2849.9999999999982</v>
      </c>
      <c r="J73" s="28">
        <f t="shared" si="32"/>
        <v>0</v>
      </c>
      <c r="K73" s="16">
        <f t="shared" si="32"/>
        <v>11589.999999999996</v>
      </c>
      <c r="L73" s="14">
        <f t="shared" si="32"/>
        <v>1737</v>
      </c>
      <c r="M73" s="14">
        <f t="shared" si="32"/>
        <v>3284.0000000000005</v>
      </c>
      <c r="N73" s="14">
        <f t="shared" si="32"/>
        <v>3284.0000000000005</v>
      </c>
      <c r="O73" s="14">
        <f t="shared" si="32"/>
        <v>3284.0000000000005</v>
      </c>
      <c r="P73" s="14">
        <f t="shared" si="32"/>
        <v>1737.9999999999998</v>
      </c>
      <c r="Q73" s="25"/>
    </row>
    <row r="74" spans="1:17" s="9" customFormat="1" ht="30" customHeight="1" x14ac:dyDescent="0.3">
      <c r="A74" s="31" t="s">
        <v>142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7" s="9" customFormat="1" ht="45" customHeight="1" x14ac:dyDescent="0.3">
      <c r="A75" s="32" t="s">
        <v>143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7" ht="15" customHeight="1" x14ac:dyDescent="0.35">
      <c r="A76" s="37" t="s">
        <v>136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8" spans="1:17" x14ac:dyDescent="0.35">
      <c r="P78" s="17"/>
    </row>
    <row r="79" spans="1:17" x14ac:dyDescent="0.35">
      <c r="D79" s="22"/>
      <c r="F79" s="22"/>
      <c r="G79" s="22"/>
      <c r="H79" s="22"/>
      <c r="I79" s="22"/>
      <c r="K79" s="22"/>
      <c r="M79" s="22"/>
      <c r="N79" s="22"/>
      <c r="O79" s="22"/>
      <c r="P79" s="22"/>
    </row>
    <row r="80" spans="1:17" hidden="1" x14ac:dyDescent="0.35">
      <c r="D80" s="4">
        <v>11403</v>
      </c>
      <c r="F80" s="4">
        <v>2851</v>
      </c>
      <c r="G80" s="4">
        <v>2851</v>
      </c>
      <c r="H80" s="4">
        <v>2851</v>
      </c>
      <c r="I80" s="4">
        <v>2850</v>
      </c>
      <c r="K80" s="4">
        <v>11590</v>
      </c>
      <c r="M80" s="4">
        <v>3284</v>
      </c>
      <c r="N80" s="4">
        <v>3284</v>
      </c>
      <c r="O80" s="4">
        <v>3284</v>
      </c>
      <c r="P80" s="4">
        <v>1738</v>
      </c>
    </row>
    <row r="81" spans="4:16" hidden="1" x14ac:dyDescent="0.35"/>
    <row r="82" spans="4:16" hidden="1" x14ac:dyDescent="0.35">
      <c r="D82" s="29">
        <f>+D73-D80</f>
        <v>0</v>
      </c>
      <c r="E82" s="29"/>
      <c r="F82" s="29">
        <f t="shared" ref="F82:P82" si="33">+F73-F80</f>
        <v>0</v>
      </c>
      <c r="G82" s="29">
        <f t="shared" si="33"/>
        <v>0</v>
      </c>
      <c r="H82" s="29">
        <f t="shared" si="33"/>
        <v>0</v>
      </c>
      <c r="I82" s="29">
        <f t="shared" si="33"/>
        <v>0</v>
      </c>
      <c r="J82" s="29"/>
      <c r="K82" s="29">
        <f t="shared" si="33"/>
        <v>0</v>
      </c>
      <c r="L82" s="29"/>
      <c r="M82" s="29">
        <f t="shared" si="33"/>
        <v>0</v>
      </c>
      <c r="N82" s="29">
        <f t="shared" si="33"/>
        <v>0</v>
      </c>
      <c r="O82" s="29">
        <f t="shared" si="33"/>
        <v>0</v>
      </c>
      <c r="P82" s="29">
        <f t="shared" si="33"/>
        <v>0</v>
      </c>
    </row>
  </sheetData>
  <mergeCells count="14">
    <mergeCell ref="A76:P76"/>
    <mergeCell ref="B8:B11"/>
    <mergeCell ref="A8:A11"/>
    <mergeCell ref="D9:I9"/>
    <mergeCell ref="D10:D11"/>
    <mergeCell ref="A73:B73"/>
    <mergeCell ref="A5:P5"/>
    <mergeCell ref="A74:P74"/>
    <mergeCell ref="A75:P75"/>
    <mergeCell ref="E10:I10"/>
    <mergeCell ref="L10:P10"/>
    <mergeCell ref="K9:P9"/>
    <mergeCell ref="K10:K11"/>
    <mergeCell ref="D8:P8"/>
  </mergeCells>
  <printOptions horizontalCentered="1"/>
  <pageMargins left="0.27559055118110237" right="0.27559055118110237" top="0.59055118110236227" bottom="0.39370078740157483" header="0" footer="0"/>
  <pageSetup paperSize="9" scale="83" orientation="landscape" r:id="rId1"/>
  <headerFooter differentFirst="1">
    <oddHeader>&amp;C&amp;"Times New Roman,Paprastas"&amp;P</oddHeader>
  </headerFooter>
  <rowBreaks count="1" manualBreakCount="1">
    <brk id="5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2025 m.</vt:lpstr>
      <vt:lpstr>'2025 m.'!Print_Area</vt:lpstr>
      <vt:lpstr>'2025 m.'!Print_Titles</vt:lpstr>
    </vt:vector>
  </TitlesOfParts>
  <Company>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</dc:creator>
  <cp:lastModifiedBy>ZUM0\violeta.vazneviciene</cp:lastModifiedBy>
  <cp:lastPrinted>2024-12-12T13:05:22Z</cp:lastPrinted>
  <dcterms:created xsi:type="dcterms:W3CDTF">2012-01-03T06:50:16Z</dcterms:created>
  <dcterms:modified xsi:type="dcterms:W3CDTF">2025-01-03T06:54:07Z</dcterms:modified>
</cp:coreProperties>
</file>